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codeName="ThisWorkbook"/>
  <mc:AlternateContent xmlns:mc="http://schemas.openxmlformats.org/markup-compatibility/2006">
    <mc:Choice Requires="x15">
      <x15ac:absPath xmlns:x15ac="http://schemas.microsoft.com/office/spreadsheetml/2010/11/ac" url="\\fp\Finance\Adish Refinery\Adish Group\OLD Personal\Hosseini\تامین کنندگان و پیمانکاران\"/>
    </mc:Choice>
  </mc:AlternateContent>
  <xr:revisionPtr revIDLastSave="0" documentId="13_ncr:1_{170480AC-F50F-4F1B-A2B4-DD55B9081CCB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Sheet2" sheetId="2" r:id="rId1"/>
    <sheet name="Sheet1" sheetId="3" r:id="rId2"/>
    <sheet name="Sheet3" sheetId="4" r:id="rId3"/>
    <sheet name="Sheet4" sheetId="5" r:id="rId4"/>
  </sheets>
  <definedNames>
    <definedName name="_xlnm.Print_Area" localSheetId="2">Sheet3!$A$1:$U$25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7" i="4" l="1"/>
  <c r="S8" i="4"/>
  <c r="S9" i="4"/>
  <c r="O9" i="4"/>
  <c r="O8" i="4"/>
  <c r="O7" i="4"/>
  <c r="M11" i="4"/>
  <c r="M22" i="4" s="1"/>
  <c r="O22" i="4" s="1"/>
  <c r="S22" i="4" s="1"/>
  <c r="S23" i="4" s="1"/>
  <c r="S24" i="4" s="1"/>
  <c r="K11" i="4"/>
  <c r="L9" i="5"/>
  <c r="L8" i="5"/>
  <c r="E10" i="5"/>
  <c r="L7" i="5"/>
  <c r="G13" i="5" s="1"/>
  <c r="G16" i="5" s="1"/>
  <c r="G7" i="5"/>
  <c r="O11" i="4" l="1"/>
  <c r="G10" i="5"/>
  <c r="G14" i="5"/>
  <c r="G15" i="5" s="1"/>
  <c r="G17" i="5" s="1"/>
  <c r="S11" i="4" l="1"/>
  <c r="S12" i="4" s="1"/>
  <c r="S13" i="4" s="1"/>
  <c r="S16" i="4" s="1"/>
  <c r="D6" i="3" l="1"/>
  <c r="C6" i="3"/>
  <c r="E5" i="3"/>
  <c r="E4" i="3"/>
  <c r="E3" i="3"/>
  <c r="E2" i="3"/>
  <c r="E6" i="3" l="1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9" i="2"/>
</calcChain>
</file>

<file path=xl/sharedStrings.xml><?xml version="1.0" encoding="utf-8"?>
<sst xmlns="http://schemas.openxmlformats.org/spreadsheetml/2006/main" count="353" uniqueCount="126">
  <si>
    <t>کد کالا</t>
  </si>
  <si>
    <t>MRS-BTA-126-001</t>
  </si>
  <si>
    <t>Piece</t>
  </si>
  <si>
    <t>Project</t>
  </si>
  <si>
    <t>SACR - South Adish Gas Condensate Refinery</t>
  </si>
  <si>
    <t>Created By</t>
  </si>
  <si>
    <t>Esmaeil BoostaniMay 10, 2023</t>
  </si>
  <si>
    <t>MRS No.</t>
  </si>
  <si>
    <t>Packing List No.</t>
  </si>
  <si>
    <t>SACR-PL-BTA-126-001</t>
  </si>
  <si>
    <t>OPI No.</t>
  </si>
  <si>
    <t>OPI-BTA-126-001</t>
  </si>
  <si>
    <t>Gross Weight</t>
  </si>
  <si>
    <t>1 Kg</t>
  </si>
  <si>
    <t>Signed Copy</t>
  </si>
  <si>
    <t> MRS-BTA-126-001.pdf  307.51 KB</t>
  </si>
  <si>
    <t>#</t>
  </si>
  <si>
    <t>Group</t>
  </si>
  <si>
    <t>Mark No.</t>
  </si>
  <si>
    <t>Description</t>
  </si>
  <si>
    <t>Size</t>
  </si>
  <si>
    <t>Quantity</t>
  </si>
  <si>
    <t>Unit</t>
  </si>
  <si>
    <t>Weight</t>
  </si>
  <si>
    <t>Storage</t>
  </si>
  <si>
    <t>Remark</t>
  </si>
  <si>
    <t>Sub Item of HP/LP-System-Steel</t>
  </si>
  <si>
    <t>CO1 (HP)</t>
  </si>
  <si>
    <t>COLUMN OF SHELTER FOR GAS STATION</t>
  </si>
  <si>
    <t>-</t>
  </si>
  <si>
    <t>CO2 2/2 (HP)</t>
  </si>
  <si>
    <t>CO3 (HP)</t>
  </si>
  <si>
    <t>CO4 (HP)</t>
  </si>
  <si>
    <t>CO5 1/2(HP)</t>
  </si>
  <si>
    <t>CO6 (HP)</t>
  </si>
  <si>
    <t>CO1 (LP)</t>
  </si>
  <si>
    <t>CO2 2/2 (LP)</t>
  </si>
  <si>
    <t>CO3 (LP)</t>
  </si>
  <si>
    <t>CO5 1/2(LP)</t>
  </si>
  <si>
    <t>CO5 2/2(LP)</t>
  </si>
  <si>
    <t>CO6 (LP)</t>
  </si>
  <si>
    <t>CO1 (UL)</t>
  </si>
  <si>
    <t>CO2 (UL)</t>
  </si>
  <si>
    <t>CO3 (UL)</t>
  </si>
  <si>
    <t>CO5 (UL)</t>
  </si>
  <si>
    <t>BE1 1/6(HP)</t>
  </si>
  <si>
    <t>BEAM OF SHELTER FOR GAS STATION</t>
  </si>
  <si>
    <t>BE1 2/6(HP)</t>
  </si>
  <si>
    <t>BE1 3/6(HP)</t>
  </si>
  <si>
    <t>BE1 4/6(HP)</t>
  </si>
  <si>
    <t>BE1 5/6(HP)</t>
  </si>
  <si>
    <t>BE1 6/6(HP)</t>
  </si>
  <si>
    <t>BE2 (HP)</t>
  </si>
  <si>
    <t>BE3 1/2(HP)</t>
  </si>
  <si>
    <t>BE4 (HP)</t>
  </si>
  <si>
    <t>BE1 1/6(LP)</t>
  </si>
  <si>
    <t>BE1 2/6(LP)</t>
  </si>
  <si>
    <t>BE1 3/6(LP)</t>
  </si>
  <si>
    <t>BE1 4/6(LP)</t>
  </si>
  <si>
    <t>BE1 5/6(LP)</t>
  </si>
  <si>
    <t>BE1 6/6(LP)</t>
  </si>
  <si>
    <t>BE1 1/4(UL)</t>
  </si>
  <si>
    <t>BE1 2/4(UL)</t>
  </si>
  <si>
    <t>BE1 3/4(UL)</t>
  </si>
  <si>
    <t>BE1 4/4(UL)</t>
  </si>
  <si>
    <t xml:space="preserve">YD2 </t>
  </si>
  <si>
    <t>YD2</t>
  </si>
  <si>
    <t>ردیف</t>
  </si>
  <si>
    <t>پکینگ لیست</t>
  </si>
  <si>
    <t>وزن باسکول تیران</t>
  </si>
  <si>
    <t>وزن باسکول آدیش</t>
  </si>
  <si>
    <t>مغایرت</t>
  </si>
  <si>
    <t>جمع</t>
  </si>
  <si>
    <t>55kgتوسط باسکول آدیش اضافه وزن شده است</t>
  </si>
  <si>
    <t>SACR-PL-BTA-126-002</t>
  </si>
  <si>
    <t>SACR-PL-BTA-126-003</t>
  </si>
  <si>
    <t>شرکت پالایش میعانات گازی آدیش جنوبی</t>
  </si>
  <si>
    <t>شماره درخواست</t>
  </si>
  <si>
    <t>فی جز</t>
  </si>
  <si>
    <t xml:space="preserve">فی کل </t>
  </si>
  <si>
    <t>STEEL STUCTURE</t>
  </si>
  <si>
    <t>KG</t>
  </si>
  <si>
    <t xml:space="preserve"> مقدار فاکتور شده توسط بیتاکو</t>
  </si>
  <si>
    <t xml:space="preserve"> مقدار رسید شده  شده توسط سایت </t>
  </si>
  <si>
    <t xml:space="preserve">مغایرت </t>
  </si>
  <si>
    <t xml:space="preserve">توضیحات </t>
  </si>
  <si>
    <t>گزارش خرید  STEEL STRUCTURE OF Shelter For HP&amp;LP System (Gas Station) طی قرار دادADSH-P-PO-GE-126 برای ایستگاه گاز از شرکت بیتا کو</t>
  </si>
  <si>
    <t>خریدار : شرکت پالایش میعانات گازی آدیش جنوبی</t>
  </si>
  <si>
    <t xml:space="preserve">مقدادیر ارسال شده طی پکینگ ها </t>
  </si>
  <si>
    <t>واحد</t>
  </si>
  <si>
    <t>مقدار تائید شده جهت خرید</t>
  </si>
  <si>
    <t>بهای واحد (یورو)</t>
  </si>
  <si>
    <t>مبلغ قرارداد(یویرو)</t>
  </si>
  <si>
    <t>جمع مقادیر رسید شده</t>
  </si>
  <si>
    <t>مبلغ کالای دریافتی</t>
  </si>
  <si>
    <t>جمع کل اقلام قرارداد</t>
  </si>
  <si>
    <t>خلاصه محاسبات پرداخت صورت حساب</t>
  </si>
  <si>
    <t>جمع  کالای رسید شده</t>
  </si>
  <si>
    <t>مالیات بر ارزش افزوده</t>
  </si>
  <si>
    <t>جمع کل مبلغی  کالای دریافت شده</t>
  </si>
  <si>
    <t>خلاصه مالی خرید   STEEL STRUCTURE OF Shelter For HP&amp;LP System (Gas Station)</t>
  </si>
  <si>
    <t>شماره قرارداد:ADSH-P-PO-GE-126</t>
  </si>
  <si>
    <t>تاریخ قرارداد:1401/12/07</t>
  </si>
  <si>
    <t>تاریخ تهیه گزارش:1402/03/10</t>
  </si>
  <si>
    <t>فروشنده:شرکت بیتاصنعت فن آوران آپادانا</t>
  </si>
  <si>
    <t>STEEL STRUCTURE</t>
  </si>
  <si>
    <t>(ریال)</t>
  </si>
  <si>
    <t>رسید های کالا</t>
  </si>
  <si>
    <t>کسر می شود 40% پیش پرداخت</t>
  </si>
  <si>
    <t>پکینگ شماره3 و2 به سایت ارسال گردیده ولی هنوز ام آر اس نشده است</t>
  </si>
  <si>
    <t>مانده قابل پرداخت بابت تسویه پکینگ شماره 1</t>
  </si>
  <si>
    <t>طبق قرارداد</t>
  </si>
  <si>
    <t>9% مالیات</t>
  </si>
  <si>
    <t>مانده</t>
  </si>
  <si>
    <t>درخواست</t>
  </si>
  <si>
    <t>ارسالی</t>
  </si>
  <si>
    <t>فی جزء</t>
  </si>
  <si>
    <t>کسر می شود :</t>
  </si>
  <si>
    <t>پیش پرداخت اولیه</t>
  </si>
  <si>
    <t>پرداخت میانی</t>
  </si>
  <si>
    <t>مانده قابل پرداخت</t>
  </si>
  <si>
    <t>1401/12/07</t>
  </si>
  <si>
    <t>1402/04/03</t>
  </si>
  <si>
    <t>اصل صورتحساب دریافت گردد</t>
  </si>
  <si>
    <t>اصل صورتحساب + MRS امضا شده دریافت گردد</t>
  </si>
  <si>
    <t>گزارش  مانده قابل ارسال خرید  STEEL STRUCTURE OF Shelter For HP&amp;LP System (Gas Station) طی قرار دادADSH-P-PO-GE-126 برای ایستگاه گاز از شرکت بیتا کو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</si>
</sst>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(* #,##0.0_);_(* \(#,##0.0\);_(* &quot;-&quot;??_);_(@_)"/>
    <numFmt numFmtId="166" formatCode="_(* #,##0_);_(* \(#,##0\);_(* &quot;-&quot;??_);_(@_)"/>
    <numFmt numFmtId="167" formatCode="_(* #,##0.000_);_(* \(#,##0.000\);_(* &quot;-&quot;??_);_(@_)"/>
  </numFmts>
  <fonts count="12" x14ac:knownFonts="1">
    <font>
      <sz val="11"/>
      <color rgb="FF000000"/>
      <name val="Calibri"/>
    </font>
    <font>
      <sz val="11"/>
      <color rgb="FF000000"/>
      <name val="Calibri"/>
      <family val="2"/>
    </font>
    <font>
      <sz val="8"/>
      <name val="Calibri"/>
      <family val="2"/>
    </font>
    <font>
      <sz val="11"/>
      <color rgb="FF000000"/>
      <name val="Calibri"/>
      <family val="2"/>
    </font>
    <font>
      <b/>
      <sz val="25"/>
      <color theme="1"/>
      <name val="Calibri"/>
      <family val="2"/>
      <scheme val="minor"/>
    </font>
    <font>
      <b/>
      <sz val="18"/>
      <color rgb="FF000000"/>
      <name val="B Nazanin"/>
      <charset val="178"/>
    </font>
    <font>
      <sz val="12"/>
      <color rgb="FF000000"/>
      <name val="B Nazanin"/>
      <charset val="178"/>
    </font>
    <font>
      <b/>
      <sz val="12"/>
      <color rgb="FF000000"/>
      <name val="B Nazanin"/>
      <charset val="178"/>
    </font>
    <font>
      <b/>
      <sz val="12"/>
      <name val="Arial"/>
      <family val="2"/>
    </font>
    <font>
      <b/>
      <sz val="14"/>
      <color rgb="FF000000"/>
      <name val="B Nazanin"/>
      <charset val="178"/>
    </font>
    <font>
      <b/>
      <sz val="11"/>
      <color rgb="FF000000"/>
      <name val="B Nazanin"/>
      <charset val="178"/>
    </font>
    <font>
      <b/>
      <sz val="10"/>
      <color rgb="FF000000"/>
      <name val="B Nazanin"/>
      <charset val="178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3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47">
    <xf numFmtId="0" fontId="0" fillId="0" borderId="0" xfId="0"/>
    <xf numFmtId="0" fontId="1" fillId="0" borderId="0" xfId="0" applyFont="1"/>
    <xf numFmtId="0" fontId="4" fillId="2" borderId="1" xfId="0" applyFont="1" applyFill="1" applyBorder="1"/>
    <xf numFmtId="0" fontId="4" fillId="0" borderId="0" xfId="0" applyFont="1"/>
    <xf numFmtId="0" fontId="4" fillId="0" borderId="1" xfId="0" applyFont="1" applyBorder="1"/>
    <xf numFmtId="166" fontId="4" fillId="0" borderId="1" xfId="1" applyNumberFormat="1" applyFont="1" applyBorder="1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38" fontId="7" fillId="0" borderId="0" xfId="1" applyNumberFormat="1" applyFont="1" applyFill="1" applyBorder="1" applyAlignment="1">
      <alignment horizontal="center" vertical="center"/>
    </xf>
    <xf numFmtId="38" fontId="7" fillId="0" borderId="5" xfId="1" applyNumberFormat="1" applyFont="1" applyFill="1" applyBorder="1" applyAlignment="1">
      <alignment horizontal="center" vertical="center"/>
    </xf>
    <xf numFmtId="38" fontId="6" fillId="0" borderId="0" xfId="1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167" fontId="8" fillId="0" borderId="0" xfId="1" applyNumberFormat="1" applyFont="1" applyAlignment="1">
      <alignment vertical="center"/>
    </xf>
    <xf numFmtId="165" fontId="8" fillId="0" borderId="0" xfId="1" applyNumberFormat="1" applyFont="1" applyAlignment="1">
      <alignment vertical="center"/>
    </xf>
    <xf numFmtId="167" fontId="0" fillId="0" borderId="0" xfId="1" applyNumberFormat="1" applyFont="1" applyAlignment="1">
      <alignment vertical="center"/>
    </xf>
    <xf numFmtId="165" fontId="0" fillId="0" borderId="0" xfId="1" applyNumberFormat="1" applyFont="1" applyAlignment="1">
      <alignment vertical="center"/>
    </xf>
    <xf numFmtId="38" fontId="5" fillId="0" borderId="0" xfId="1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38" fontId="5" fillId="2" borderId="0" xfId="1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38" fontId="7" fillId="0" borderId="0" xfId="1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7" fillId="2" borderId="0" xfId="0" applyFont="1" applyFill="1" applyAlignment="1">
      <alignment horizontal="right" vertical="center"/>
    </xf>
    <xf numFmtId="38" fontId="6" fillId="0" borderId="4" xfId="1" applyNumberFormat="1" applyFont="1" applyFill="1" applyBorder="1" applyAlignment="1">
      <alignment horizontal="center" vertical="center"/>
    </xf>
    <xf numFmtId="38" fontId="6" fillId="0" borderId="0" xfId="1" applyNumberFormat="1" applyFont="1" applyFill="1" applyBorder="1" applyAlignment="1">
      <alignment vertical="center"/>
    </xf>
    <xf numFmtId="0" fontId="10" fillId="3" borderId="0" xfId="0" applyFont="1" applyFill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38" fontId="10" fillId="3" borderId="0" xfId="1" applyNumberFormat="1" applyFont="1" applyFill="1" applyBorder="1" applyAlignment="1">
      <alignment horizontal="center" vertical="center" wrapText="1"/>
    </xf>
    <xf numFmtId="38" fontId="10" fillId="0" borderId="0" xfId="1" applyNumberFormat="1" applyFont="1" applyFill="1" applyBorder="1" applyAlignment="1">
      <alignment horizontal="center" vertical="center" wrapText="1"/>
    </xf>
    <xf numFmtId="38" fontId="10" fillId="3" borderId="0" xfId="1" applyNumberFormat="1" applyFont="1" applyFill="1" applyBorder="1" applyAlignment="1">
      <alignment horizontal="center" vertical="center" wrapText="1"/>
    </xf>
    <xf numFmtId="38" fontId="11" fillId="0" borderId="0" xfId="1" applyNumberFormat="1" applyFont="1" applyFill="1" applyBorder="1" applyAlignment="1">
      <alignment horizontal="center" vertical="center"/>
    </xf>
    <xf numFmtId="38" fontId="7" fillId="3" borderId="0" xfId="1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95D88-9B8F-43A4-8A4A-BA528E90A983}">
  <dimension ref="A1:J43"/>
  <sheetViews>
    <sheetView rightToLeft="1" topLeftCell="A19" workbookViewId="0">
      <selection activeCell="B4" sqref="B4"/>
    </sheetView>
  </sheetViews>
  <sheetFormatPr defaultRowHeight="15" x14ac:dyDescent="0.25"/>
  <cols>
    <col min="1" max="1" width="14.85546875" bestFit="1" customWidth="1"/>
    <col min="2" max="2" width="41.28515625" bestFit="1" customWidth="1"/>
    <col min="3" max="3" width="12.140625" bestFit="1" customWidth="1"/>
    <col min="4" max="4" width="36.42578125" bestFit="1" customWidth="1"/>
    <col min="5" max="5" width="4.5703125" bestFit="1" customWidth="1"/>
    <col min="6" max="6" width="8.7109375" bestFit="1" customWidth="1"/>
    <col min="7" max="7" width="5.85546875" bestFit="1" customWidth="1"/>
    <col min="8" max="8" width="7.42578125" bestFit="1" customWidth="1"/>
    <col min="9" max="9" width="7.7109375" bestFit="1" customWidth="1"/>
    <col min="10" max="10" width="41.85546875" bestFit="1" customWidth="1"/>
  </cols>
  <sheetData>
    <row r="1" spans="1:10" x14ac:dyDescent="0.25">
      <c r="A1" t="s">
        <v>3</v>
      </c>
      <c r="B1" t="s">
        <v>4</v>
      </c>
    </row>
    <row r="2" spans="1:10" x14ac:dyDescent="0.25">
      <c r="A2" t="s">
        <v>5</v>
      </c>
      <c r="B2" t="s">
        <v>6</v>
      </c>
    </row>
    <row r="3" spans="1:10" x14ac:dyDescent="0.25">
      <c r="A3" t="s">
        <v>7</v>
      </c>
      <c r="B3" t="s">
        <v>1</v>
      </c>
    </row>
    <row r="4" spans="1:10" x14ac:dyDescent="0.25">
      <c r="A4" t="s">
        <v>8</v>
      </c>
      <c r="B4" s="1" t="s">
        <v>9</v>
      </c>
    </row>
    <row r="5" spans="1:10" x14ac:dyDescent="0.25">
      <c r="A5" t="s">
        <v>10</v>
      </c>
      <c r="B5" t="s">
        <v>11</v>
      </c>
    </row>
    <row r="6" spans="1:10" x14ac:dyDescent="0.25">
      <c r="A6" t="s">
        <v>12</v>
      </c>
      <c r="B6" t="s">
        <v>13</v>
      </c>
    </row>
    <row r="7" spans="1:10" x14ac:dyDescent="0.25">
      <c r="A7" t="s">
        <v>14</v>
      </c>
      <c r="B7" t="s">
        <v>15</v>
      </c>
    </row>
    <row r="8" spans="1:10" x14ac:dyDescent="0.25">
      <c r="A8" t="s">
        <v>16</v>
      </c>
      <c r="B8" t="s">
        <v>17</v>
      </c>
      <c r="C8" t="s">
        <v>18</v>
      </c>
      <c r="D8" t="s">
        <v>19</v>
      </c>
      <c r="E8" t="s">
        <v>20</v>
      </c>
      <c r="F8" t="s">
        <v>21</v>
      </c>
      <c r="G8" t="s">
        <v>22</v>
      </c>
      <c r="H8" t="s">
        <v>23</v>
      </c>
      <c r="I8" t="s">
        <v>24</v>
      </c>
      <c r="J8" t="s">
        <v>25</v>
      </c>
    </row>
    <row r="9" spans="1:10" x14ac:dyDescent="0.25">
      <c r="A9">
        <v>1</v>
      </c>
      <c r="B9" t="s">
        <v>26</v>
      </c>
      <c r="C9" t="s">
        <v>27</v>
      </c>
      <c r="D9" t="s">
        <v>28</v>
      </c>
      <c r="E9" t="s">
        <v>29</v>
      </c>
      <c r="F9">
        <v>1</v>
      </c>
      <c r="G9" t="s">
        <v>2</v>
      </c>
      <c r="H9" t="s">
        <v>29</v>
      </c>
      <c r="I9" s="1" t="s">
        <v>65</v>
      </c>
      <c r="J9" t="str">
        <f>CONCATENATE(B9," ",C9)</f>
        <v>Sub Item of HP/LP-System-Steel CO1 (HP)</v>
      </c>
    </row>
    <row r="10" spans="1:10" x14ac:dyDescent="0.25">
      <c r="A10">
        <v>2</v>
      </c>
      <c r="B10" t="s">
        <v>26</v>
      </c>
      <c r="C10" t="s">
        <v>30</v>
      </c>
      <c r="D10" t="s">
        <v>28</v>
      </c>
      <c r="E10" t="s">
        <v>29</v>
      </c>
      <c r="F10">
        <v>1</v>
      </c>
      <c r="G10" t="s">
        <v>2</v>
      </c>
      <c r="H10" t="s">
        <v>29</v>
      </c>
      <c r="I10" t="s">
        <v>65</v>
      </c>
      <c r="J10" t="str">
        <f t="shared" ref="J10:J43" si="0">CONCATENATE(B10," ",C10)</f>
        <v>Sub Item of HP/LP-System-Steel CO2 2/2 (HP)</v>
      </c>
    </row>
    <row r="11" spans="1:10" x14ac:dyDescent="0.25">
      <c r="A11">
        <v>3</v>
      </c>
      <c r="B11" t="s">
        <v>26</v>
      </c>
      <c r="C11" t="s">
        <v>31</v>
      </c>
      <c r="D11" t="s">
        <v>28</v>
      </c>
      <c r="E11" t="s">
        <v>29</v>
      </c>
      <c r="F11">
        <v>1</v>
      </c>
      <c r="G11" t="s">
        <v>2</v>
      </c>
      <c r="H11" t="s">
        <v>29</v>
      </c>
      <c r="I11" s="1" t="s">
        <v>66</v>
      </c>
      <c r="J11" t="str">
        <f t="shared" si="0"/>
        <v>Sub Item of HP/LP-System-Steel CO3 (HP)</v>
      </c>
    </row>
    <row r="12" spans="1:10" x14ac:dyDescent="0.25">
      <c r="A12">
        <v>4</v>
      </c>
      <c r="B12" t="s">
        <v>26</v>
      </c>
      <c r="C12" t="s">
        <v>32</v>
      </c>
      <c r="D12" t="s">
        <v>28</v>
      </c>
      <c r="E12" t="s">
        <v>29</v>
      </c>
      <c r="F12">
        <v>1</v>
      </c>
      <c r="G12" t="s">
        <v>2</v>
      </c>
      <c r="H12" t="s">
        <v>29</v>
      </c>
      <c r="I12" t="s">
        <v>66</v>
      </c>
      <c r="J12" t="str">
        <f t="shared" si="0"/>
        <v>Sub Item of HP/LP-System-Steel CO4 (HP)</v>
      </c>
    </row>
    <row r="13" spans="1:10" x14ac:dyDescent="0.25">
      <c r="A13">
        <v>5</v>
      </c>
      <c r="B13" t="s">
        <v>26</v>
      </c>
      <c r="C13" t="s">
        <v>33</v>
      </c>
      <c r="D13" t="s">
        <v>28</v>
      </c>
      <c r="E13" t="s">
        <v>29</v>
      </c>
      <c r="F13">
        <v>1</v>
      </c>
      <c r="G13" t="s">
        <v>2</v>
      </c>
      <c r="H13" t="s">
        <v>29</v>
      </c>
      <c r="I13" s="1" t="s">
        <v>66</v>
      </c>
      <c r="J13" t="str">
        <f t="shared" si="0"/>
        <v>Sub Item of HP/LP-System-Steel CO5 1/2(HP)</v>
      </c>
    </row>
    <row r="14" spans="1:10" x14ac:dyDescent="0.25">
      <c r="A14">
        <v>6</v>
      </c>
      <c r="B14" t="s">
        <v>26</v>
      </c>
      <c r="C14" t="s">
        <v>34</v>
      </c>
      <c r="D14" t="s">
        <v>28</v>
      </c>
      <c r="E14" t="s">
        <v>29</v>
      </c>
      <c r="F14">
        <v>1</v>
      </c>
      <c r="G14" t="s">
        <v>2</v>
      </c>
      <c r="H14" t="s">
        <v>29</v>
      </c>
      <c r="I14" t="s">
        <v>66</v>
      </c>
      <c r="J14" t="str">
        <f t="shared" si="0"/>
        <v>Sub Item of HP/LP-System-Steel CO6 (HP)</v>
      </c>
    </row>
    <row r="15" spans="1:10" x14ac:dyDescent="0.25">
      <c r="A15">
        <v>7</v>
      </c>
      <c r="B15" t="s">
        <v>26</v>
      </c>
      <c r="C15" t="s">
        <v>35</v>
      </c>
      <c r="D15" t="s">
        <v>28</v>
      </c>
      <c r="E15" t="s">
        <v>29</v>
      </c>
      <c r="F15">
        <v>1</v>
      </c>
      <c r="G15" t="s">
        <v>2</v>
      </c>
      <c r="H15" t="s">
        <v>29</v>
      </c>
      <c r="I15" s="1" t="s">
        <v>66</v>
      </c>
      <c r="J15" t="str">
        <f t="shared" si="0"/>
        <v>Sub Item of HP/LP-System-Steel CO1 (LP)</v>
      </c>
    </row>
    <row r="16" spans="1:10" x14ac:dyDescent="0.25">
      <c r="A16">
        <v>8</v>
      </c>
      <c r="B16" t="s">
        <v>26</v>
      </c>
      <c r="C16" t="s">
        <v>36</v>
      </c>
      <c r="D16" t="s">
        <v>28</v>
      </c>
      <c r="E16" t="s">
        <v>29</v>
      </c>
      <c r="F16">
        <v>1</v>
      </c>
      <c r="G16" t="s">
        <v>2</v>
      </c>
      <c r="H16" t="s">
        <v>29</v>
      </c>
      <c r="I16" t="s">
        <v>66</v>
      </c>
      <c r="J16" t="str">
        <f t="shared" si="0"/>
        <v>Sub Item of HP/LP-System-Steel CO2 2/2 (LP)</v>
      </c>
    </row>
    <row r="17" spans="1:10" x14ac:dyDescent="0.25">
      <c r="A17">
        <v>9</v>
      </c>
      <c r="B17" t="s">
        <v>26</v>
      </c>
      <c r="C17" t="s">
        <v>37</v>
      </c>
      <c r="D17" t="s">
        <v>28</v>
      </c>
      <c r="E17" t="s">
        <v>29</v>
      </c>
      <c r="F17">
        <v>1</v>
      </c>
      <c r="G17" t="s">
        <v>2</v>
      </c>
      <c r="H17" t="s">
        <v>29</v>
      </c>
      <c r="I17" s="1" t="s">
        <v>66</v>
      </c>
      <c r="J17" t="str">
        <f t="shared" si="0"/>
        <v>Sub Item of HP/LP-System-Steel CO3 (LP)</v>
      </c>
    </row>
    <row r="18" spans="1:10" x14ac:dyDescent="0.25">
      <c r="A18">
        <v>10</v>
      </c>
      <c r="B18" t="s">
        <v>26</v>
      </c>
      <c r="C18" t="s">
        <v>38</v>
      </c>
      <c r="D18" t="s">
        <v>28</v>
      </c>
      <c r="E18" t="s">
        <v>29</v>
      </c>
      <c r="F18">
        <v>1</v>
      </c>
      <c r="G18" t="s">
        <v>2</v>
      </c>
      <c r="H18" t="s">
        <v>29</v>
      </c>
      <c r="I18" t="s">
        <v>66</v>
      </c>
      <c r="J18" t="str">
        <f t="shared" si="0"/>
        <v>Sub Item of HP/LP-System-Steel CO5 1/2(LP)</v>
      </c>
    </row>
    <row r="19" spans="1:10" x14ac:dyDescent="0.25">
      <c r="A19">
        <v>11</v>
      </c>
      <c r="B19" t="s">
        <v>26</v>
      </c>
      <c r="C19" t="s">
        <v>39</v>
      </c>
      <c r="D19" t="s">
        <v>28</v>
      </c>
      <c r="E19" t="s">
        <v>29</v>
      </c>
      <c r="F19">
        <v>1</v>
      </c>
      <c r="G19" t="s">
        <v>2</v>
      </c>
      <c r="H19" t="s">
        <v>29</v>
      </c>
      <c r="I19" s="1" t="s">
        <v>66</v>
      </c>
      <c r="J19" t="str">
        <f t="shared" si="0"/>
        <v>Sub Item of HP/LP-System-Steel CO5 2/2(LP)</v>
      </c>
    </row>
    <row r="20" spans="1:10" x14ac:dyDescent="0.25">
      <c r="A20">
        <v>12</v>
      </c>
      <c r="B20" t="s">
        <v>26</v>
      </c>
      <c r="C20" t="s">
        <v>40</v>
      </c>
      <c r="D20" t="s">
        <v>28</v>
      </c>
      <c r="E20" t="s">
        <v>29</v>
      </c>
      <c r="F20">
        <v>1</v>
      </c>
      <c r="G20" t="s">
        <v>2</v>
      </c>
      <c r="H20" t="s">
        <v>29</v>
      </c>
      <c r="I20" t="s">
        <v>66</v>
      </c>
      <c r="J20" t="str">
        <f t="shared" si="0"/>
        <v>Sub Item of HP/LP-System-Steel CO6 (LP)</v>
      </c>
    </row>
    <row r="21" spans="1:10" x14ac:dyDescent="0.25">
      <c r="A21">
        <v>13</v>
      </c>
      <c r="B21" t="s">
        <v>26</v>
      </c>
      <c r="C21" t="s">
        <v>41</v>
      </c>
      <c r="D21" t="s">
        <v>28</v>
      </c>
      <c r="E21" t="s">
        <v>29</v>
      </c>
      <c r="F21">
        <v>1</v>
      </c>
      <c r="G21" t="s">
        <v>2</v>
      </c>
      <c r="H21" t="s">
        <v>29</v>
      </c>
      <c r="I21" s="1" t="s">
        <v>66</v>
      </c>
      <c r="J21" t="str">
        <f t="shared" si="0"/>
        <v>Sub Item of HP/LP-System-Steel CO1 (UL)</v>
      </c>
    </row>
    <row r="22" spans="1:10" x14ac:dyDescent="0.25">
      <c r="A22">
        <v>14</v>
      </c>
      <c r="B22" t="s">
        <v>26</v>
      </c>
      <c r="C22" t="s">
        <v>42</v>
      </c>
      <c r="D22" t="s">
        <v>28</v>
      </c>
      <c r="E22" t="s">
        <v>29</v>
      </c>
      <c r="F22">
        <v>1</v>
      </c>
      <c r="G22" t="s">
        <v>2</v>
      </c>
      <c r="H22" t="s">
        <v>29</v>
      </c>
      <c r="I22" t="s">
        <v>66</v>
      </c>
      <c r="J22" t="str">
        <f t="shared" si="0"/>
        <v>Sub Item of HP/LP-System-Steel CO2 (UL)</v>
      </c>
    </row>
    <row r="23" spans="1:10" x14ac:dyDescent="0.25">
      <c r="A23">
        <v>15</v>
      </c>
      <c r="B23" t="s">
        <v>26</v>
      </c>
      <c r="C23" t="s">
        <v>43</v>
      </c>
      <c r="D23" t="s">
        <v>28</v>
      </c>
      <c r="E23" t="s">
        <v>29</v>
      </c>
      <c r="F23">
        <v>1</v>
      </c>
      <c r="G23" t="s">
        <v>2</v>
      </c>
      <c r="H23" t="s">
        <v>29</v>
      </c>
      <c r="I23" s="1" t="s">
        <v>66</v>
      </c>
      <c r="J23" t="str">
        <f t="shared" si="0"/>
        <v>Sub Item of HP/LP-System-Steel CO3 (UL)</v>
      </c>
    </row>
    <row r="24" spans="1:10" x14ac:dyDescent="0.25">
      <c r="A24">
        <v>16</v>
      </c>
      <c r="B24" t="s">
        <v>26</v>
      </c>
      <c r="C24" t="s">
        <v>44</v>
      </c>
      <c r="D24" t="s">
        <v>28</v>
      </c>
      <c r="E24" t="s">
        <v>29</v>
      </c>
      <c r="F24">
        <v>1</v>
      </c>
      <c r="G24" t="s">
        <v>2</v>
      </c>
      <c r="H24" t="s">
        <v>29</v>
      </c>
      <c r="I24" t="s">
        <v>66</v>
      </c>
      <c r="J24" t="str">
        <f t="shared" si="0"/>
        <v>Sub Item of HP/LP-System-Steel CO5 (UL)</v>
      </c>
    </row>
    <row r="25" spans="1:10" x14ac:dyDescent="0.25">
      <c r="A25">
        <v>17</v>
      </c>
      <c r="B25" t="s">
        <v>26</v>
      </c>
      <c r="C25" t="s">
        <v>45</v>
      </c>
      <c r="D25" t="s">
        <v>46</v>
      </c>
      <c r="E25" t="s">
        <v>29</v>
      </c>
      <c r="F25">
        <v>1</v>
      </c>
      <c r="G25" t="s">
        <v>2</v>
      </c>
      <c r="H25" t="s">
        <v>29</v>
      </c>
      <c r="I25" s="1" t="s">
        <v>66</v>
      </c>
      <c r="J25" t="str">
        <f t="shared" si="0"/>
        <v>Sub Item of HP/LP-System-Steel BE1 1/6(HP)</v>
      </c>
    </row>
    <row r="26" spans="1:10" x14ac:dyDescent="0.25">
      <c r="A26">
        <v>18</v>
      </c>
      <c r="B26" t="s">
        <v>26</v>
      </c>
      <c r="C26" t="s">
        <v>47</v>
      </c>
      <c r="D26" t="s">
        <v>46</v>
      </c>
      <c r="E26" t="s">
        <v>29</v>
      </c>
      <c r="F26">
        <v>1</v>
      </c>
      <c r="G26" t="s">
        <v>2</v>
      </c>
      <c r="H26" t="s">
        <v>29</v>
      </c>
      <c r="I26" t="s">
        <v>66</v>
      </c>
      <c r="J26" t="str">
        <f t="shared" si="0"/>
        <v>Sub Item of HP/LP-System-Steel BE1 2/6(HP)</v>
      </c>
    </row>
    <row r="27" spans="1:10" x14ac:dyDescent="0.25">
      <c r="A27">
        <v>19</v>
      </c>
      <c r="B27" t="s">
        <v>26</v>
      </c>
      <c r="C27" t="s">
        <v>48</v>
      </c>
      <c r="D27" t="s">
        <v>46</v>
      </c>
      <c r="E27" t="s">
        <v>29</v>
      </c>
      <c r="F27">
        <v>1</v>
      </c>
      <c r="G27" t="s">
        <v>2</v>
      </c>
      <c r="H27" t="s">
        <v>29</v>
      </c>
      <c r="I27" s="1" t="s">
        <v>66</v>
      </c>
      <c r="J27" t="str">
        <f t="shared" si="0"/>
        <v>Sub Item of HP/LP-System-Steel BE1 3/6(HP)</v>
      </c>
    </row>
    <row r="28" spans="1:10" x14ac:dyDescent="0.25">
      <c r="A28">
        <v>20</v>
      </c>
      <c r="B28" t="s">
        <v>26</v>
      </c>
      <c r="C28" t="s">
        <v>49</v>
      </c>
      <c r="D28" t="s">
        <v>46</v>
      </c>
      <c r="E28" t="s">
        <v>29</v>
      </c>
      <c r="F28">
        <v>1</v>
      </c>
      <c r="G28" t="s">
        <v>2</v>
      </c>
      <c r="H28" t="s">
        <v>29</v>
      </c>
      <c r="I28" t="s">
        <v>66</v>
      </c>
      <c r="J28" t="str">
        <f t="shared" si="0"/>
        <v>Sub Item of HP/LP-System-Steel BE1 4/6(HP)</v>
      </c>
    </row>
    <row r="29" spans="1:10" x14ac:dyDescent="0.25">
      <c r="A29">
        <v>21</v>
      </c>
      <c r="B29" t="s">
        <v>26</v>
      </c>
      <c r="C29" t="s">
        <v>50</v>
      </c>
      <c r="D29" t="s">
        <v>46</v>
      </c>
      <c r="E29" t="s">
        <v>29</v>
      </c>
      <c r="F29">
        <v>1</v>
      </c>
      <c r="G29" t="s">
        <v>2</v>
      </c>
      <c r="H29" t="s">
        <v>29</v>
      </c>
      <c r="I29" s="1" t="s">
        <v>66</v>
      </c>
      <c r="J29" t="str">
        <f t="shared" si="0"/>
        <v>Sub Item of HP/LP-System-Steel BE1 5/6(HP)</v>
      </c>
    </row>
    <row r="30" spans="1:10" x14ac:dyDescent="0.25">
      <c r="A30">
        <v>22</v>
      </c>
      <c r="B30" t="s">
        <v>26</v>
      </c>
      <c r="C30" t="s">
        <v>51</v>
      </c>
      <c r="D30" t="s">
        <v>46</v>
      </c>
      <c r="E30" t="s">
        <v>29</v>
      </c>
      <c r="F30">
        <v>1</v>
      </c>
      <c r="G30" t="s">
        <v>2</v>
      </c>
      <c r="H30" t="s">
        <v>29</v>
      </c>
      <c r="I30" t="s">
        <v>66</v>
      </c>
      <c r="J30" t="str">
        <f t="shared" si="0"/>
        <v>Sub Item of HP/LP-System-Steel BE1 6/6(HP)</v>
      </c>
    </row>
    <row r="31" spans="1:10" x14ac:dyDescent="0.25">
      <c r="A31">
        <v>23</v>
      </c>
      <c r="B31" t="s">
        <v>26</v>
      </c>
      <c r="C31" t="s">
        <v>52</v>
      </c>
      <c r="D31" t="s">
        <v>46</v>
      </c>
      <c r="E31" t="s">
        <v>29</v>
      </c>
      <c r="F31">
        <v>1</v>
      </c>
      <c r="G31" t="s">
        <v>2</v>
      </c>
      <c r="H31" t="s">
        <v>29</v>
      </c>
      <c r="I31" s="1" t="s">
        <v>66</v>
      </c>
      <c r="J31" t="str">
        <f t="shared" si="0"/>
        <v>Sub Item of HP/LP-System-Steel BE2 (HP)</v>
      </c>
    </row>
    <row r="32" spans="1:10" x14ac:dyDescent="0.25">
      <c r="A32">
        <v>24</v>
      </c>
      <c r="B32" t="s">
        <v>26</v>
      </c>
      <c r="C32" t="s">
        <v>53</v>
      </c>
      <c r="D32" t="s">
        <v>46</v>
      </c>
      <c r="E32" t="s">
        <v>29</v>
      </c>
      <c r="F32">
        <v>1</v>
      </c>
      <c r="G32" t="s">
        <v>2</v>
      </c>
      <c r="H32" t="s">
        <v>29</v>
      </c>
      <c r="I32" t="s">
        <v>66</v>
      </c>
      <c r="J32" t="str">
        <f t="shared" si="0"/>
        <v>Sub Item of HP/LP-System-Steel BE3 1/2(HP)</v>
      </c>
    </row>
    <row r="33" spans="1:10" x14ac:dyDescent="0.25">
      <c r="A33">
        <v>25</v>
      </c>
      <c r="B33" t="s">
        <v>26</v>
      </c>
      <c r="C33" t="s">
        <v>54</v>
      </c>
      <c r="D33" t="s">
        <v>46</v>
      </c>
      <c r="E33" t="s">
        <v>29</v>
      </c>
      <c r="F33">
        <v>1</v>
      </c>
      <c r="G33" t="s">
        <v>2</v>
      </c>
      <c r="H33" t="s">
        <v>29</v>
      </c>
      <c r="I33" s="1" t="s">
        <v>66</v>
      </c>
      <c r="J33" t="str">
        <f t="shared" si="0"/>
        <v>Sub Item of HP/LP-System-Steel BE4 (HP)</v>
      </c>
    </row>
    <row r="34" spans="1:10" x14ac:dyDescent="0.25">
      <c r="A34">
        <v>26</v>
      </c>
      <c r="B34" t="s">
        <v>26</v>
      </c>
      <c r="C34" t="s">
        <v>55</v>
      </c>
      <c r="D34" t="s">
        <v>46</v>
      </c>
      <c r="E34" t="s">
        <v>29</v>
      </c>
      <c r="F34">
        <v>1</v>
      </c>
      <c r="G34" t="s">
        <v>2</v>
      </c>
      <c r="H34" t="s">
        <v>29</v>
      </c>
      <c r="I34" t="s">
        <v>66</v>
      </c>
      <c r="J34" t="str">
        <f t="shared" si="0"/>
        <v>Sub Item of HP/LP-System-Steel BE1 1/6(LP)</v>
      </c>
    </row>
    <row r="35" spans="1:10" x14ac:dyDescent="0.25">
      <c r="A35">
        <v>27</v>
      </c>
      <c r="B35" t="s">
        <v>26</v>
      </c>
      <c r="C35" t="s">
        <v>56</v>
      </c>
      <c r="D35" t="s">
        <v>46</v>
      </c>
      <c r="E35" t="s">
        <v>29</v>
      </c>
      <c r="F35">
        <v>1</v>
      </c>
      <c r="G35" t="s">
        <v>2</v>
      </c>
      <c r="H35" t="s">
        <v>29</v>
      </c>
      <c r="I35" s="1" t="s">
        <v>66</v>
      </c>
      <c r="J35" t="str">
        <f t="shared" si="0"/>
        <v>Sub Item of HP/LP-System-Steel BE1 2/6(LP)</v>
      </c>
    </row>
    <row r="36" spans="1:10" x14ac:dyDescent="0.25">
      <c r="A36">
        <v>28</v>
      </c>
      <c r="B36" t="s">
        <v>26</v>
      </c>
      <c r="C36" t="s">
        <v>57</v>
      </c>
      <c r="D36" t="s">
        <v>46</v>
      </c>
      <c r="E36" t="s">
        <v>29</v>
      </c>
      <c r="F36">
        <v>1</v>
      </c>
      <c r="G36" t="s">
        <v>2</v>
      </c>
      <c r="H36" t="s">
        <v>29</v>
      </c>
      <c r="I36" t="s">
        <v>66</v>
      </c>
      <c r="J36" t="str">
        <f t="shared" si="0"/>
        <v>Sub Item of HP/LP-System-Steel BE1 3/6(LP)</v>
      </c>
    </row>
    <row r="37" spans="1:10" x14ac:dyDescent="0.25">
      <c r="A37">
        <v>29</v>
      </c>
      <c r="B37" t="s">
        <v>26</v>
      </c>
      <c r="C37" t="s">
        <v>58</v>
      </c>
      <c r="D37" t="s">
        <v>46</v>
      </c>
      <c r="E37" t="s">
        <v>29</v>
      </c>
      <c r="F37">
        <v>1</v>
      </c>
      <c r="G37" t="s">
        <v>2</v>
      </c>
      <c r="H37" t="s">
        <v>29</v>
      </c>
      <c r="I37" s="1" t="s">
        <v>66</v>
      </c>
      <c r="J37" t="str">
        <f t="shared" si="0"/>
        <v>Sub Item of HP/LP-System-Steel BE1 4/6(LP)</v>
      </c>
    </row>
    <row r="38" spans="1:10" x14ac:dyDescent="0.25">
      <c r="A38">
        <v>30</v>
      </c>
      <c r="B38" t="s">
        <v>26</v>
      </c>
      <c r="C38" t="s">
        <v>59</v>
      </c>
      <c r="D38" t="s">
        <v>46</v>
      </c>
      <c r="E38" t="s">
        <v>29</v>
      </c>
      <c r="F38">
        <v>1</v>
      </c>
      <c r="G38" t="s">
        <v>2</v>
      </c>
      <c r="H38" t="s">
        <v>29</v>
      </c>
      <c r="I38" t="s">
        <v>66</v>
      </c>
      <c r="J38" t="str">
        <f t="shared" si="0"/>
        <v>Sub Item of HP/LP-System-Steel BE1 5/6(LP)</v>
      </c>
    </row>
    <row r="39" spans="1:10" x14ac:dyDescent="0.25">
      <c r="A39">
        <v>31</v>
      </c>
      <c r="B39" t="s">
        <v>26</v>
      </c>
      <c r="C39" t="s">
        <v>60</v>
      </c>
      <c r="D39" t="s">
        <v>46</v>
      </c>
      <c r="E39" t="s">
        <v>29</v>
      </c>
      <c r="F39">
        <v>1</v>
      </c>
      <c r="G39" t="s">
        <v>2</v>
      </c>
      <c r="H39" t="s">
        <v>29</v>
      </c>
      <c r="I39" s="1" t="s">
        <v>66</v>
      </c>
      <c r="J39" t="str">
        <f t="shared" si="0"/>
        <v>Sub Item of HP/LP-System-Steel BE1 6/6(LP)</v>
      </c>
    </row>
    <row r="40" spans="1:10" x14ac:dyDescent="0.25">
      <c r="A40">
        <v>32</v>
      </c>
      <c r="B40" t="s">
        <v>26</v>
      </c>
      <c r="C40" t="s">
        <v>61</v>
      </c>
      <c r="D40" t="s">
        <v>46</v>
      </c>
      <c r="E40" t="s">
        <v>29</v>
      </c>
      <c r="F40">
        <v>1</v>
      </c>
      <c r="G40" t="s">
        <v>2</v>
      </c>
      <c r="H40" t="s">
        <v>29</v>
      </c>
      <c r="I40" t="s">
        <v>66</v>
      </c>
      <c r="J40" t="str">
        <f t="shared" si="0"/>
        <v>Sub Item of HP/LP-System-Steel BE1 1/4(UL)</v>
      </c>
    </row>
    <row r="41" spans="1:10" x14ac:dyDescent="0.25">
      <c r="A41">
        <v>33</v>
      </c>
      <c r="B41" t="s">
        <v>26</v>
      </c>
      <c r="C41" t="s">
        <v>62</v>
      </c>
      <c r="D41" t="s">
        <v>46</v>
      </c>
      <c r="E41" t="s">
        <v>29</v>
      </c>
      <c r="F41">
        <v>1</v>
      </c>
      <c r="G41" t="s">
        <v>2</v>
      </c>
      <c r="H41" t="s">
        <v>29</v>
      </c>
      <c r="I41" s="1" t="s">
        <v>66</v>
      </c>
      <c r="J41" t="str">
        <f t="shared" si="0"/>
        <v>Sub Item of HP/LP-System-Steel BE1 2/4(UL)</v>
      </c>
    </row>
    <row r="42" spans="1:10" x14ac:dyDescent="0.25">
      <c r="A42">
        <v>34</v>
      </c>
      <c r="B42" t="s">
        <v>26</v>
      </c>
      <c r="C42" t="s">
        <v>63</v>
      </c>
      <c r="D42" t="s">
        <v>46</v>
      </c>
      <c r="E42" t="s">
        <v>29</v>
      </c>
      <c r="F42">
        <v>1</v>
      </c>
      <c r="G42" t="s">
        <v>2</v>
      </c>
      <c r="H42" t="s">
        <v>29</v>
      </c>
      <c r="I42" t="s">
        <v>66</v>
      </c>
      <c r="J42" t="str">
        <f t="shared" si="0"/>
        <v>Sub Item of HP/LP-System-Steel BE1 3/4(UL)</v>
      </c>
    </row>
    <row r="43" spans="1:10" x14ac:dyDescent="0.25">
      <c r="A43">
        <v>35</v>
      </c>
      <c r="B43" t="s">
        <v>26</v>
      </c>
      <c r="C43" t="s">
        <v>64</v>
      </c>
      <c r="D43" t="s">
        <v>46</v>
      </c>
      <c r="E43" t="s">
        <v>29</v>
      </c>
      <c r="F43">
        <v>1</v>
      </c>
      <c r="G43" t="s">
        <v>2</v>
      </c>
      <c r="H43" t="s">
        <v>29</v>
      </c>
      <c r="I43" s="1" t="s">
        <v>66</v>
      </c>
      <c r="J43" t="str">
        <f t="shared" si="0"/>
        <v>Sub Item of HP/LP-System-Steel BE1 4/4(UL)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D4BCF-6E95-487F-A334-637BC0BFC9E9}">
  <dimension ref="A1:E7"/>
  <sheetViews>
    <sheetView rightToLeft="1" workbookViewId="0">
      <selection activeCell="D2" sqref="D2:D3"/>
    </sheetView>
  </sheetViews>
  <sheetFormatPr defaultRowHeight="32.25" x14ac:dyDescent="0.5"/>
  <cols>
    <col min="1" max="1" width="10.85546875" style="3" bestFit="1" customWidth="1"/>
    <col min="2" max="2" width="48.140625" style="3" bestFit="1" customWidth="1"/>
    <col min="3" max="3" width="30.42578125" style="3" bestFit="1" customWidth="1"/>
    <col min="4" max="4" width="32.5703125" style="3" bestFit="1" customWidth="1"/>
    <col min="5" max="5" width="22.28515625" style="3" bestFit="1" customWidth="1"/>
    <col min="6" max="16384" width="9.140625" style="3"/>
  </cols>
  <sheetData>
    <row r="1" spans="1:5" x14ac:dyDescent="0.5">
      <c r="A1" s="2" t="s">
        <v>67</v>
      </c>
      <c r="B1" s="2" t="s">
        <v>68</v>
      </c>
      <c r="C1" s="2" t="s">
        <v>69</v>
      </c>
      <c r="D1" s="2" t="s">
        <v>70</v>
      </c>
      <c r="E1" s="2" t="s">
        <v>71</v>
      </c>
    </row>
    <row r="2" spans="1:5" x14ac:dyDescent="0.5">
      <c r="A2" s="4">
        <v>1</v>
      </c>
      <c r="B2" s="4" t="s">
        <v>9</v>
      </c>
      <c r="C2" s="5">
        <v>14430</v>
      </c>
      <c r="D2" s="5">
        <v>14410</v>
      </c>
      <c r="E2" s="5">
        <f>C2-D2</f>
        <v>20</v>
      </c>
    </row>
    <row r="3" spans="1:5" x14ac:dyDescent="0.5">
      <c r="A3" s="4">
        <v>2</v>
      </c>
      <c r="B3" s="4" t="s">
        <v>74</v>
      </c>
      <c r="C3" s="5">
        <v>11390</v>
      </c>
      <c r="D3" s="5">
        <v>11270</v>
      </c>
      <c r="E3" s="5">
        <f t="shared" ref="E3:E5" si="0">C3-D3</f>
        <v>120</v>
      </c>
    </row>
    <row r="4" spans="1:5" x14ac:dyDescent="0.5">
      <c r="A4" s="4">
        <v>3</v>
      </c>
      <c r="B4" s="4" t="s">
        <v>75</v>
      </c>
      <c r="C4" s="5">
        <v>25</v>
      </c>
      <c r="D4" s="5"/>
      <c r="E4" s="5">
        <f t="shared" si="0"/>
        <v>25</v>
      </c>
    </row>
    <row r="5" spans="1:5" x14ac:dyDescent="0.5">
      <c r="A5" s="4"/>
      <c r="B5" s="4"/>
      <c r="C5" s="5"/>
      <c r="D5" s="5"/>
      <c r="E5" s="5">
        <f t="shared" si="0"/>
        <v>0</v>
      </c>
    </row>
    <row r="6" spans="1:5" x14ac:dyDescent="0.5">
      <c r="A6" s="24" t="s">
        <v>72</v>
      </c>
      <c r="B6" s="25"/>
      <c r="C6" s="2">
        <f>SUM(C2:C5)</f>
        <v>25845</v>
      </c>
      <c r="D6" s="2">
        <f t="shared" ref="D6:E6" si="1">SUM(D2:D5)</f>
        <v>25680</v>
      </c>
      <c r="E6" s="2">
        <f t="shared" si="1"/>
        <v>165</v>
      </c>
    </row>
    <row r="7" spans="1:5" x14ac:dyDescent="0.5">
      <c r="A7" s="26" t="s">
        <v>73</v>
      </c>
      <c r="B7" s="26"/>
      <c r="C7" s="26"/>
      <c r="D7" s="26"/>
      <c r="E7" s="26"/>
    </row>
  </sheetData>
  <mergeCells count="2">
    <mergeCell ref="A6:B6"/>
    <mergeCell ref="A7:E7"/>
  </mergeCells>
  <phoneticPr fontId="2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6713C-A10E-49C9-B3F7-881862E8E881}">
  <sheetPr>
    <pageSetUpPr fitToPage="1"/>
  </sheetPr>
  <dimension ref="A1:U30"/>
  <sheetViews>
    <sheetView rightToLeft="1" tabSelected="1" view="pageBreakPreview" zoomScaleNormal="100" zoomScaleSheetLayoutView="100" workbookViewId="0">
      <selection activeCell="M7" sqref="M7"/>
    </sheetView>
  </sheetViews>
  <sheetFormatPr defaultRowHeight="18.75" x14ac:dyDescent="0.25"/>
  <cols>
    <col min="1" max="1" width="5.5703125" style="7" bestFit="1" customWidth="1"/>
    <col min="2" max="2" width="1" style="7" customWidth="1"/>
    <col min="3" max="3" width="8.7109375" style="7" customWidth="1"/>
    <col min="4" max="4" width="1" style="7" customWidth="1"/>
    <col min="5" max="5" width="26.7109375" style="7" customWidth="1"/>
    <col min="6" max="6" width="1" style="7" customWidth="1"/>
    <col min="7" max="7" width="7.28515625" style="7" customWidth="1"/>
    <col min="8" max="8" width="1" style="7" customWidth="1"/>
    <col min="9" max="9" width="26.7109375" style="7" customWidth="1"/>
    <col min="10" max="10" width="1" style="7" customWidth="1"/>
    <col min="11" max="11" width="14.28515625" style="12" bestFit="1" customWidth="1"/>
    <col min="12" max="12" width="1" style="12" customWidth="1"/>
    <col min="13" max="13" width="14.140625" style="12" customWidth="1"/>
    <col min="14" max="14" width="1" style="12" customWidth="1"/>
    <col min="15" max="15" width="11" style="12" customWidth="1"/>
    <col min="16" max="16" width="1" style="12" customWidth="1"/>
    <col min="17" max="17" width="12.140625" style="12" customWidth="1"/>
    <col min="18" max="18" width="1" style="12" customWidth="1"/>
    <col min="19" max="19" width="18.28515625" style="12" customWidth="1"/>
    <col min="20" max="20" width="1" style="12" customWidth="1"/>
    <col min="21" max="21" width="33.5703125" style="7" bestFit="1" customWidth="1"/>
    <col min="22" max="22" width="26" style="7" bestFit="1" customWidth="1"/>
    <col min="23" max="23" width="22.7109375" style="7" bestFit="1" customWidth="1"/>
    <col min="24" max="24" width="26" style="7" bestFit="1" customWidth="1"/>
    <col min="25" max="25" width="22.7109375" style="7" bestFit="1" customWidth="1"/>
    <col min="26" max="26" width="26" style="7" bestFit="1" customWidth="1"/>
    <col min="27" max="27" width="22.7109375" style="7" bestFit="1" customWidth="1"/>
    <col min="28" max="28" width="26" style="7" bestFit="1" customWidth="1"/>
    <col min="29" max="29" width="22.7109375" style="7" bestFit="1" customWidth="1"/>
    <col min="30" max="30" width="26" style="7" bestFit="1" customWidth="1"/>
    <col min="31" max="31" width="22.7109375" style="7" bestFit="1" customWidth="1"/>
    <col min="32" max="32" width="26" style="7" bestFit="1" customWidth="1"/>
    <col min="33" max="33" width="22.7109375" style="7" bestFit="1" customWidth="1"/>
    <col min="34" max="34" width="26" style="7" bestFit="1" customWidth="1"/>
    <col min="35" max="35" width="22.7109375" style="7" bestFit="1" customWidth="1"/>
    <col min="36" max="36" width="26" style="7" bestFit="1" customWidth="1"/>
    <col min="37" max="37" width="22.7109375" style="7" bestFit="1" customWidth="1"/>
    <col min="38" max="38" width="26" style="7" bestFit="1" customWidth="1"/>
    <col min="39" max="39" width="22.7109375" style="7" bestFit="1" customWidth="1"/>
    <col min="40" max="40" width="26" style="7" bestFit="1" customWidth="1"/>
    <col min="41" max="41" width="22.7109375" style="7" bestFit="1" customWidth="1"/>
    <col min="42" max="42" width="26" style="7" bestFit="1" customWidth="1"/>
    <col min="43" max="43" width="22.7109375" style="7" bestFit="1" customWidth="1"/>
    <col min="44" max="44" width="26" style="7" bestFit="1" customWidth="1"/>
    <col min="45" max="45" width="22.7109375" style="7" bestFit="1" customWidth="1"/>
    <col min="46" max="46" width="26" style="7" bestFit="1" customWidth="1"/>
    <col min="47" max="47" width="22.7109375" style="7" bestFit="1" customWidth="1"/>
    <col min="48" max="48" width="26" style="7" bestFit="1" customWidth="1"/>
    <col min="49" max="49" width="9.140625" style="7"/>
    <col min="50" max="50" width="12.140625" style="7" bestFit="1" customWidth="1"/>
    <col min="51" max="51" width="11.140625" style="7" bestFit="1" customWidth="1"/>
    <col min="52" max="16384" width="9.140625" style="7"/>
  </cols>
  <sheetData>
    <row r="1" spans="1:21" s="45" customFormat="1" ht="32.25" customHeight="1" x14ac:dyDescent="0.25">
      <c r="A1" s="44" t="s">
        <v>76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</row>
    <row r="2" spans="1:21" s="45" customFormat="1" ht="32.25" customHeight="1" x14ac:dyDescent="0.25">
      <c r="A2" s="44" t="s">
        <v>86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</row>
    <row r="3" spans="1:21" s="38" customFormat="1" ht="33" customHeight="1" x14ac:dyDescent="0.25">
      <c r="A3" s="37" t="s">
        <v>67</v>
      </c>
      <c r="C3" s="37" t="s">
        <v>18</v>
      </c>
      <c r="E3" s="37" t="s">
        <v>19</v>
      </c>
      <c r="G3" s="37" t="s">
        <v>22</v>
      </c>
      <c r="I3" s="37" t="s">
        <v>8</v>
      </c>
      <c r="K3" s="39" t="s">
        <v>77</v>
      </c>
      <c r="L3" s="39"/>
      <c r="M3" s="39"/>
      <c r="N3" s="39"/>
      <c r="O3" s="39"/>
      <c r="P3" s="39"/>
      <c r="Q3" s="39"/>
      <c r="R3" s="39"/>
      <c r="S3" s="39"/>
      <c r="T3" s="39"/>
      <c r="U3" s="39"/>
    </row>
    <row r="4" spans="1:21" s="38" customFormat="1" ht="6" customHeight="1" x14ac:dyDescent="0.25">
      <c r="A4" s="37"/>
      <c r="C4" s="37"/>
      <c r="E4" s="37"/>
      <c r="G4" s="37"/>
      <c r="I4" s="37"/>
      <c r="K4" s="40"/>
      <c r="L4" s="40"/>
      <c r="M4" s="40"/>
      <c r="N4" s="40"/>
      <c r="O4" s="40"/>
      <c r="P4" s="40"/>
      <c r="Q4" s="40"/>
      <c r="R4" s="40"/>
      <c r="S4" s="40"/>
      <c r="T4" s="40"/>
    </row>
    <row r="5" spans="1:21" s="38" customFormat="1" ht="49.5" customHeight="1" x14ac:dyDescent="0.25">
      <c r="A5" s="37"/>
      <c r="C5" s="37"/>
      <c r="E5" s="37"/>
      <c r="G5" s="37"/>
      <c r="I5" s="37"/>
      <c r="K5" s="41" t="s">
        <v>82</v>
      </c>
      <c r="L5" s="40"/>
      <c r="M5" s="41" t="s">
        <v>83</v>
      </c>
      <c r="N5" s="40"/>
      <c r="O5" s="41" t="s">
        <v>84</v>
      </c>
      <c r="P5" s="40"/>
      <c r="Q5" s="41" t="s">
        <v>78</v>
      </c>
      <c r="R5" s="40"/>
      <c r="S5" s="41" t="s">
        <v>79</v>
      </c>
      <c r="T5" s="40"/>
      <c r="U5" s="41" t="s">
        <v>85</v>
      </c>
    </row>
    <row r="6" spans="1:21" ht="5.25" customHeight="1" x14ac:dyDescent="0.25">
      <c r="E6" s="8"/>
      <c r="U6" s="12"/>
    </row>
    <row r="7" spans="1:21" ht="34.5" customHeight="1" x14ac:dyDescent="0.25">
      <c r="A7" s="7">
        <v>1</v>
      </c>
      <c r="C7" s="7">
        <v>1040001</v>
      </c>
      <c r="E7" s="8" t="s">
        <v>80</v>
      </c>
      <c r="G7" s="7" t="s">
        <v>81</v>
      </c>
      <c r="I7" s="7" t="s">
        <v>9</v>
      </c>
      <c r="K7" s="12">
        <v>14430</v>
      </c>
      <c r="M7" s="12">
        <v>14410</v>
      </c>
      <c r="O7" s="12">
        <f>M7-K7</f>
        <v>-20</v>
      </c>
      <c r="Q7" s="12">
        <v>775000</v>
      </c>
      <c r="S7" s="12">
        <f>Q7*K7</f>
        <v>11183250000</v>
      </c>
      <c r="U7" s="42" t="s">
        <v>123</v>
      </c>
    </row>
    <row r="8" spans="1:21" ht="34.5" customHeight="1" x14ac:dyDescent="0.25">
      <c r="A8" s="7">
        <v>2</v>
      </c>
      <c r="C8" s="7">
        <v>1040001</v>
      </c>
      <c r="E8" s="8" t="s">
        <v>80</v>
      </c>
      <c r="G8" s="7" t="s">
        <v>81</v>
      </c>
      <c r="I8" s="7" t="s">
        <v>74</v>
      </c>
      <c r="K8" s="12">
        <v>11390</v>
      </c>
      <c r="M8" s="12">
        <v>11270</v>
      </c>
      <c r="O8" s="12">
        <f>M8-K8</f>
        <v>-120</v>
      </c>
      <c r="Q8" s="12">
        <v>775000</v>
      </c>
      <c r="S8" s="12">
        <f t="shared" ref="S8:S9" si="0">Q8*K8</f>
        <v>8827250000</v>
      </c>
      <c r="U8" s="42" t="s">
        <v>123</v>
      </c>
    </row>
    <row r="9" spans="1:21" ht="34.5" customHeight="1" x14ac:dyDescent="0.25">
      <c r="A9" s="7">
        <v>3</v>
      </c>
      <c r="C9" s="7">
        <v>1040001</v>
      </c>
      <c r="E9" s="8" t="s">
        <v>80</v>
      </c>
      <c r="G9" s="7" t="s">
        <v>81</v>
      </c>
      <c r="I9" s="7" t="s">
        <v>75</v>
      </c>
      <c r="K9" s="12">
        <v>25</v>
      </c>
      <c r="M9" s="12">
        <v>25</v>
      </c>
      <c r="O9" s="12">
        <f>M9-K9</f>
        <v>0</v>
      </c>
      <c r="Q9" s="12">
        <v>775000</v>
      </c>
      <c r="S9" s="12">
        <f t="shared" si="0"/>
        <v>19375000</v>
      </c>
      <c r="U9" s="42" t="s">
        <v>124</v>
      </c>
    </row>
    <row r="10" spans="1:21" ht="4.5" customHeight="1" x14ac:dyDescent="0.25">
      <c r="E10" s="8"/>
      <c r="S10" s="35"/>
    </row>
    <row r="11" spans="1:21" ht="34.5" customHeight="1" thickBot="1" x14ac:dyDescent="0.3">
      <c r="E11" s="8"/>
      <c r="K11" s="11">
        <f>SUM(K7:K10)</f>
        <v>25845</v>
      </c>
      <c r="L11" s="10"/>
      <c r="M11" s="11">
        <f>SUM(M7:M10)</f>
        <v>25705</v>
      </c>
      <c r="N11" s="10"/>
      <c r="O11" s="11">
        <f>SUM(O7:O10)</f>
        <v>-140</v>
      </c>
      <c r="S11" s="12">
        <f>SUM(S7:S10)</f>
        <v>20029875000</v>
      </c>
    </row>
    <row r="12" spans="1:21" ht="34.5" customHeight="1" thickTop="1" x14ac:dyDescent="0.25">
      <c r="K12" s="7"/>
      <c r="L12" s="36"/>
      <c r="M12" s="36"/>
      <c r="N12" s="36"/>
      <c r="O12" s="36"/>
      <c r="P12" s="36"/>
      <c r="Q12" s="10" t="s">
        <v>112</v>
      </c>
      <c r="S12" s="12">
        <f>S11*9%</f>
        <v>1802688750</v>
      </c>
    </row>
    <row r="13" spans="1:21" ht="34.5" customHeight="1" thickBot="1" x14ac:dyDescent="0.3">
      <c r="K13" s="36"/>
      <c r="L13" s="36"/>
      <c r="M13" s="36"/>
      <c r="N13" s="36"/>
      <c r="O13" s="36"/>
      <c r="P13" s="36"/>
      <c r="Q13" s="10" t="s">
        <v>72</v>
      </c>
      <c r="S13" s="11">
        <f>S11+S12</f>
        <v>21832563750</v>
      </c>
    </row>
    <row r="14" spans="1:21" ht="34.5" customHeight="1" thickTop="1" x14ac:dyDescent="0.25">
      <c r="I14" s="9" t="s">
        <v>117</v>
      </c>
      <c r="K14" s="27" t="s">
        <v>118</v>
      </c>
      <c r="L14" s="27"/>
      <c r="M14" s="27"/>
      <c r="O14" s="12" t="s">
        <v>121</v>
      </c>
      <c r="S14" s="10">
        <v>-9300000000</v>
      </c>
    </row>
    <row r="15" spans="1:21" ht="34.5" customHeight="1" x14ac:dyDescent="0.25">
      <c r="K15" s="27" t="s">
        <v>119</v>
      </c>
      <c r="L15" s="27"/>
      <c r="M15" s="27"/>
      <c r="O15" s="12" t="s">
        <v>122</v>
      </c>
      <c r="S15" s="10">
        <v>-6700650000</v>
      </c>
    </row>
    <row r="16" spans="1:21" ht="34.5" customHeight="1" thickBot="1" x14ac:dyDescent="0.3">
      <c r="K16" s="27" t="s">
        <v>120</v>
      </c>
      <c r="L16" s="27"/>
      <c r="M16" s="27"/>
      <c r="S16" s="11">
        <f>S13+S14+S15</f>
        <v>5831913750</v>
      </c>
    </row>
    <row r="17" spans="1:21" ht="34.5" customHeight="1" thickTop="1" x14ac:dyDescent="0.25"/>
    <row r="18" spans="1:21" s="46" customFormat="1" ht="32.25" customHeight="1" x14ac:dyDescent="0.25">
      <c r="A18" s="44" t="s">
        <v>125</v>
      </c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</row>
    <row r="19" spans="1:21" ht="4.5" customHeight="1" x14ac:dyDescent="0.25"/>
    <row r="20" spans="1:21" ht="34.5" customHeight="1" x14ac:dyDescent="0.25">
      <c r="K20" s="43" t="s">
        <v>114</v>
      </c>
      <c r="L20" s="10"/>
      <c r="M20" s="43" t="s">
        <v>115</v>
      </c>
      <c r="N20" s="10"/>
      <c r="O20" s="43" t="s">
        <v>113</v>
      </c>
      <c r="P20" s="10"/>
      <c r="Q20" s="43" t="s">
        <v>116</v>
      </c>
      <c r="R20" s="10"/>
      <c r="S20" s="43" t="s">
        <v>72</v>
      </c>
    </row>
    <row r="21" spans="1:21" ht="4.5" customHeight="1" x14ac:dyDescent="0.25"/>
    <row r="22" spans="1:21" ht="34.5" customHeight="1" x14ac:dyDescent="0.25">
      <c r="I22" s="9" t="s">
        <v>111</v>
      </c>
      <c r="J22" s="9"/>
      <c r="K22" s="10">
        <v>30000</v>
      </c>
      <c r="L22" s="10"/>
      <c r="M22" s="10">
        <f>-M11</f>
        <v>-25705</v>
      </c>
      <c r="N22" s="10"/>
      <c r="O22" s="10">
        <f>K22+M22</f>
        <v>4295</v>
      </c>
      <c r="P22" s="10"/>
      <c r="Q22" s="10">
        <v>775000</v>
      </c>
      <c r="R22" s="10"/>
      <c r="S22" s="10">
        <f>O22*Q22</f>
        <v>3328625000</v>
      </c>
    </row>
    <row r="23" spans="1:21" ht="34.5" customHeight="1" x14ac:dyDescent="0.25">
      <c r="I23" s="9"/>
      <c r="J23" s="9"/>
      <c r="K23" s="10"/>
      <c r="L23" s="10"/>
      <c r="M23" s="10"/>
      <c r="N23" s="10"/>
      <c r="O23" s="10"/>
      <c r="P23" s="10"/>
      <c r="Q23" s="10" t="s">
        <v>112</v>
      </c>
      <c r="R23" s="10"/>
      <c r="S23" s="10">
        <f>S22*9%</f>
        <v>299576250</v>
      </c>
    </row>
    <row r="24" spans="1:21" ht="34.5" customHeight="1" thickBot="1" x14ac:dyDescent="0.3">
      <c r="I24" s="9"/>
      <c r="J24" s="9"/>
      <c r="K24" s="10"/>
      <c r="L24" s="10"/>
      <c r="M24" s="10"/>
      <c r="N24" s="10"/>
      <c r="O24" s="10"/>
      <c r="P24" s="10"/>
      <c r="Q24" s="10" t="s">
        <v>72</v>
      </c>
      <c r="R24" s="10"/>
      <c r="S24" s="11">
        <f>SUM(S22:S23)</f>
        <v>3628201250</v>
      </c>
    </row>
    <row r="25" spans="1:21" ht="34.5" customHeight="1" thickTop="1" x14ac:dyDescent="0.25"/>
    <row r="26" spans="1:21" ht="34.5" customHeight="1" x14ac:dyDescent="0.25"/>
    <row r="27" spans="1:21" ht="34.5" customHeight="1" x14ac:dyDescent="0.25"/>
    <row r="28" spans="1:21" ht="34.5" customHeight="1" x14ac:dyDescent="0.25"/>
    <row r="29" spans="1:21" ht="34.5" customHeight="1" x14ac:dyDescent="0.25"/>
    <row r="30" spans="1:21" ht="34.5" customHeight="1" x14ac:dyDescent="0.25"/>
  </sheetData>
  <mergeCells count="12">
    <mergeCell ref="K16:M16"/>
    <mergeCell ref="A18:U18"/>
    <mergeCell ref="A3:A5"/>
    <mergeCell ref="C3:C5"/>
    <mergeCell ref="E3:E5"/>
    <mergeCell ref="G3:G5"/>
    <mergeCell ref="I3:I5"/>
    <mergeCell ref="A2:U2"/>
    <mergeCell ref="A1:U1"/>
    <mergeCell ref="K3:U3"/>
    <mergeCell ref="K14:M14"/>
    <mergeCell ref="K15:M15"/>
  </mergeCells>
  <phoneticPr fontId="2" type="noConversion"/>
  <pageMargins left="0.7" right="0.7" top="0.75" bottom="0.75" header="0.3" footer="0.3"/>
  <pageSetup scale="6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9E2F8-5F8B-4E55-B999-000FE5219F44}">
  <sheetPr>
    <pageSetUpPr fitToPage="1"/>
  </sheetPr>
  <dimension ref="A1:V20"/>
  <sheetViews>
    <sheetView rightToLeft="1" workbookViewId="0">
      <selection activeCell="J7" sqref="J7:J9"/>
    </sheetView>
  </sheetViews>
  <sheetFormatPr defaultRowHeight="15" x14ac:dyDescent="0.25"/>
  <cols>
    <col min="1" max="1" width="4.5703125" style="15" customWidth="1"/>
    <col min="2" max="2" width="14.7109375" style="15" bestFit="1" customWidth="1"/>
    <col min="3" max="3" width="30.28515625" style="15" customWidth="1"/>
    <col min="4" max="4" width="7.28515625" style="15" bestFit="1" customWidth="1"/>
    <col min="5" max="5" width="13" style="20" bestFit="1" customWidth="1"/>
    <col min="6" max="6" width="15.7109375" style="19" bestFit="1" customWidth="1"/>
    <col min="7" max="7" width="26.7109375" style="15" bestFit="1" customWidth="1"/>
    <col min="8" max="8" width="7.42578125" style="15" customWidth="1"/>
    <col min="9" max="9" width="31.7109375" style="15" bestFit="1" customWidth="1"/>
    <col min="10" max="10" width="17.85546875" style="15" bestFit="1" customWidth="1"/>
    <col min="11" max="11" width="7.7109375" style="15" bestFit="1" customWidth="1"/>
    <col min="12" max="12" width="26.7109375" style="19" bestFit="1" customWidth="1"/>
    <col min="13" max="16384" width="9.140625" style="15"/>
  </cols>
  <sheetData>
    <row r="1" spans="1:22" ht="15.75" x14ac:dyDescent="0.25">
      <c r="A1" s="28" t="s">
        <v>100</v>
      </c>
      <c r="B1" s="28"/>
      <c r="C1" s="28"/>
      <c r="D1" s="28"/>
      <c r="E1" s="28"/>
      <c r="F1" s="28"/>
      <c r="G1" s="28"/>
      <c r="H1" s="14"/>
      <c r="I1" s="28" t="s">
        <v>101</v>
      </c>
      <c r="J1" s="28"/>
      <c r="K1" s="28"/>
      <c r="L1" s="28"/>
    </row>
    <row r="2" spans="1:22" ht="15.75" x14ac:dyDescent="0.25">
      <c r="A2" s="28" t="s">
        <v>87</v>
      </c>
      <c r="B2" s="28"/>
      <c r="C2" s="28"/>
      <c r="D2" s="28"/>
      <c r="E2" s="28"/>
      <c r="F2" s="28"/>
      <c r="G2" s="28"/>
      <c r="H2" s="16"/>
      <c r="I2" s="28" t="s">
        <v>102</v>
      </c>
      <c r="J2" s="28"/>
      <c r="K2" s="28"/>
      <c r="L2" s="17"/>
    </row>
    <row r="3" spans="1:22" ht="15.75" x14ac:dyDescent="0.25">
      <c r="A3" s="28" t="s">
        <v>104</v>
      </c>
      <c r="B3" s="28"/>
      <c r="C3" s="28"/>
      <c r="D3" s="28"/>
      <c r="E3" s="28"/>
      <c r="F3" s="28"/>
      <c r="G3" s="28"/>
      <c r="H3" s="14"/>
      <c r="I3" s="28" t="s">
        <v>103</v>
      </c>
      <c r="J3" s="28"/>
      <c r="K3" s="28"/>
      <c r="L3" s="17"/>
    </row>
    <row r="4" spans="1:22" ht="15.75" x14ac:dyDescent="0.25">
      <c r="A4" s="13"/>
      <c r="B4" s="13"/>
      <c r="C4" s="13"/>
      <c r="D4" s="13"/>
      <c r="E4" s="13"/>
      <c r="F4" s="13"/>
      <c r="G4" s="13"/>
      <c r="H4" s="14"/>
      <c r="I4" s="13"/>
      <c r="J4" s="13"/>
      <c r="K4" s="13"/>
      <c r="L4" s="17"/>
    </row>
    <row r="5" spans="1:22" ht="15.75" x14ac:dyDescent="0.25">
      <c r="A5" s="13"/>
      <c r="B5" s="13"/>
      <c r="C5" s="13"/>
      <c r="D5" s="13"/>
      <c r="E5" s="13"/>
      <c r="F5" s="13"/>
      <c r="G5" s="13"/>
      <c r="H5" s="14"/>
      <c r="I5" s="32" t="s">
        <v>88</v>
      </c>
      <c r="J5" s="33"/>
      <c r="K5" s="33"/>
      <c r="L5" s="33"/>
    </row>
    <row r="6" spans="1:22" s="7" customFormat="1" ht="47.25" customHeight="1" x14ac:dyDescent="0.25">
      <c r="A6" s="9" t="s">
        <v>67</v>
      </c>
      <c r="B6" s="9" t="s">
        <v>0</v>
      </c>
      <c r="C6" s="9" t="s">
        <v>19</v>
      </c>
      <c r="D6" s="9" t="s">
        <v>89</v>
      </c>
      <c r="E6" s="10" t="s">
        <v>90</v>
      </c>
      <c r="F6" s="10" t="s">
        <v>91</v>
      </c>
      <c r="G6" s="10" t="s">
        <v>92</v>
      </c>
      <c r="H6" s="9"/>
      <c r="I6" s="9" t="s">
        <v>107</v>
      </c>
      <c r="J6" s="10" t="s">
        <v>93</v>
      </c>
      <c r="K6" s="10"/>
      <c r="L6" s="10" t="s">
        <v>94</v>
      </c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s="7" customFormat="1" ht="47.25" customHeight="1" x14ac:dyDescent="0.25">
      <c r="A7" s="6">
        <v>1</v>
      </c>
      <c r="B7" s="6"/>
      <c r="C7" s="22" t="s">
        <v>105</v>
      </c>
      <c r="D7" s="6" t="s">
        <v>81</v>
      </c>
      <c r="E7" s="21">
        <v>30000</v>
      </c>
      <c r="F7" s="21">
        <v>775000</v>
      </c>
      <c r="G7" s="21">
        <f>F7*E7</f>
        <v>23250000000</v>
      </c>
      <c r="H7" s="6"/>
      <c r="I7" s="22" t="s">
        <v>9</v>
      </c>
      <c r="J7" s="21">
        <v>14430</v>
      </c>
      <c r="K7" s="21"/>
      <c r="L7" s="21">
        <f t="shared" ref="L7" si="0">J7*F7</f>
        <v>11183250000</v>
      </c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s="7" customFormat="1" ht="47.25" customHeight="1" x14ac:dyDescent="0.25">
      <c r="A8" s="6"/>
      <c r="B8" s="6"/>
      <c r="C8" s="6"/>
      <c r="D8" s="6"/>
      <c r="E8" s="21"/>
      <c r="F8" s="21"/>
      <c r="G8" s="21"/>
      <c r="H8" s="6"/>
      <c r="I8" s="22" t="s">
        <v>74</v>
      </c>
      <c r="J8" s="21">
        <v>11390</v>
      </c>
      <c r="K8" s="21"/>
      <c r="L8" s="21">
        <f>J8*F7</f>
        <v>8827250000</v>
      </c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s="7" customFormat="1" ht="47.25" customHeight="1" x14ac:dyDescent="0.25">
      <c r="A9" s="6"/>
      <c r="B9" s="6"/>
      <c r="C9" s="6"/>
      <c r="D9" s="6"/>
      <c r="E9" s="21"/>
      <c r="F9" s="21"/>
      <c r="G9" s="21"/>
      <c r="H9" s="6"/>
      <c r="I9" s="22" t="s">
        <v>75</v>
      </c>
      <c r="J9" s="21">
        <v>25</v>
      </c>
      <c r="K9" s="21"/>
      <c r="L9" s="21">
        <f>J9*F7</f>
        <v>19375000</v>
      </c>
      <c r="M9" s="10"/>
      <c r="N9" s="10"/>
      <c r="O9" s="10"/>
      <c r="P9" s="10"/>
      <c r="Q9" s="10"/>
      <c r="R9" s="10"/>
      <c r="S9" s="10"/>
      <c r="T9" s="10"/>
      <c r="U9" s="10"/>
      <c r="V9" s="10"/>
    </row>
    <row r="10" spans="1:22" s="7" customFormat="1" ht="47.25" customHeight="1" x14ac:dyDescent="0.25">
      <c r="A10" s="31" t="s">
        <v>95</v>
      </c>
      <c r="B10" s="31"/>
      <c r="C10" s="9"/>
      <c r="D10" s="9"/>
      <c r="E10" s="21">
        <f>SUM(E7:E7)</f>
        <v>30000</v>
      </c>
      <c r="F10" s="10"/>
      <c r="G10" s="21">
        <f>SUM(G7:G7)</f>
        <v>23250000000</v>
      </c>
      <c r="H10" s="9"/>
      <c r="I10" s="9"/>
      <c r="J10" s="9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</row>
    <row r="11" spans="1:22" ht="15.75" x14ac:dyDescent="0.25">
      <c r="A11" s="16"/>
      <c r="B11" s="16"/>
      <c r="C11" s="16"/>
      <c r="D11" s="16"/>
      <c r="E11" s="18"/>
      <c r="F11" s="17"/>
      <c r="G11" s="16"/>
      <c r="H11" s="16"/>
      <c r="I11" s="16"/>
      <c r="J11" s="16"/>
      <c r="K11" s="16"/>
      <c r="L11" s="17"/>
    </row>
    <row r="12" spans="1:22" ht="22.5" customHeight="1" x14ac:dyDescent="0.25">
      <c r="A12" s="9" t="s">
        <v>96</v>
      </c>
      <c r="B12" s="9"/>
      <c r="C12" s="9"/>
      <c r="D12" s="9"/>
      <c r="E12" s="9"/>
      <c r="F12" s="9"/>
      <c r="G12" s="9" t="s">
        <v>106</v>
      </c>
      <c r="H12" s="16"/>
      <c r="I12" s="29" t="s">
        <v>109</v>
      </c>
      <c r="J12" s="29"/>
      <c r="K12" s="29"/>
      <c r="L12" s="29"/>
    </row>
    <row r="13" spans="1:22" ht="22.5" customHeight="1" x14ac:dyDescent="0.25">
      <c r="A13" s="29" t="s">
        <v>97</v>
      </c>
      <c r="B13" s="29"/>
      <c r="C13" s="29"/>
      <c r="D13" s="29"/>
      <c r="E13" s="29"/>
      <c r="F13" s="29"/>
      <c r="G13" s="21">
        <f>L7</f>
        <v>11183250000</v>
      </c>
      <c r="H13" s="16"/>
      <c r="I13" s="30"/>
      <c r="J13" s="30"/>
      <c r="K13" s="30"/>
      <c r="L13" s="30"/>
    </row>
    <row r="14" spans="1:22" ht="22.5" customHeight="1" x14ac:dyDescent="0.25">
      <c r="A14" s="29" t="s">
        <v>98</v>
      </c>
      <c r="B14" s="29"/>
      <c r="C14" s="29"/>
      <c r="D14" s="29"/>
      <c r="E14" s="29"/>
      <c r="F14" s="29"/>
      <c r="G14" s="21">
        <f>G13*9%</f>
        <v>1006492500</v>
      </c>
      <c r="H14" s="16"/>
      <c r="I14" s="30"/>
      <c r="J14" s="30"/>
      <c r="K14" s="30"/>
      <c r="L14" s="30"/>
    </row>
    <row r="15" spans="1:22" ht="22.5" customHeight="1" x14ac:dyDescent="0.25">
      <c r="A15" s="29" t="s">
        <v>99</v>
      </c>
      <c r="B15" s="29"/>
      <c r="C15" s="29"/>
      <c r="D15" s="29"/>
      <c r="E15" s="29"/>
      <c r="F15" s="29"/>
      <c r="G15" s="21">
        <f>G13+G14</f>
        <v>12189742500</v>
      </c>
      <c r="H15" s="16"/>
      <c r="I15" s="30"/>
      <c r="J15" s="30"/>
      <c r="K15" s="30"/>
      <c r="L15" s="30"/>
    </row>
    <row r="16" spans="1:22" ht="22.5" customHeight="1" x14ac:dyDescent="0.25">
      <c r="A16" s="29" t="s">
        <v>108</v>
      </c>
      <c r="B16" s="29"/>
      <c r="C16" s="29"/>
      <c r="D16" s="29"/>
      <c r="E16" s="29"/>
      <c r="F16" s="29"/>
      <c r="G16" s="21">
        <f>G13*40%</f>
        <v>4473300000</v>
      </c>
      <c r="H16" s="16"/>
      <c r="I16" s="30"/>
      <c r="J16" s="30"/>
      <c r="K16" s="30"/>
      <c r="L16" s="30"/>
    </row>
    <row r="17" spans="1:12" ht="22.5" customHeight="1" x14ac:dyDescent="0.25">
      <c r="A17" s="34" t="s">
        <v>110</v>
      </c>
      <c r="B17" s="34"/>
      <c r="C17" s="34"/>
      <c r="D17" s="34"/>
      <c r="E17" s="34"/>
      <c r="F17" s="34"/>
      <c r="G17" s="23">
        <f>G15-G16</f>
        <v>7716442500</v>
      </c>
      <c r="H17" s="16"/>
      <c r="I17" s="30"/>
      <c r="J17" s="30"/>
      <c r="K17" s="30"/>
      <c r="L17" s="30"/>
    </row>
    <row r="18" spans="1:12" ht="30" x14ac:dyDescent="0.25">
      <c r="G18" s="21"/>
    </row>
    <row r="19" spans="1:12" ht="30" x14ac:dyDescent="0.25">
      <c r="G19" s="21"/>
    </row>
    <row r="20" spans="1:12" ht="30" x14ac:dyDescent="0.25">
      <c r="G20" s="21"/>
    </row>
  </sheetData>
  <mergeCells count="19">
    <mergeCell ref="I14:L14"/>
    <mergeCell ref="I15:L15"/>
    <mergeCell ref="I16:L16"/>
    <mergeCell ref="I17:L17"/>
    <mergeCell ref="A17:F17"/>
    <mergeCell ref="A14:F14"/>
    <mergeCell ref="A15:F15"/>
    <mergeCell ref="A16:F16"/>
    <mergeCell ref="I12:L12"/>
    <mergeCell ref="I13:L13"/>
    <mergeCell ref="A10:B10"/>
    <mergeCell ref="I5:L5"/>
    <mergeCell ref="A13:F13"/>
    <mergeCell ref="A1:G1"/>
    <mergeCell ref="I1:L1"/>
    <mergeCell ref="A2:G2"/>
    <mergeCell ref="I2:K2"/>
    <mergeCell ref="A3:G3"/>
    <mergeCell ref="I3:K3"/>
  </mergeCells>
  <phoneticPr fontId="2" type="noConversion"/>
  <pageMargins left="0.7" right="0.7" top="0.75" bottom="0.75" header="0.3" footer="0.3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Sheet2</vt:lpstr>
      <vt:lpstr>Sheet1</vt:lpstr>
      <vt:lpstr>Sheet3</vt:lpstr>
      <vt:lpstr>Sheet4</vt:lpstr>
      <vt:lpstr>Sheet3!Print_Area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Amir</dc:creator>
  <cp:keywords/>
  <dc:description/>
  <cp:lastModifiedBy>Imaghian AmirAbbas</cp:lastModifiedBy>
  <cp:lastPrinted>2023-07-10T17:23:19Z</cp:lastPrinted>
  <dcterms:created xsi:type="dcterms:W3CDTF">2020-08-24T14:51:05Z</dcterms:created>
  <dcterms:modified xsi:type="dcterms:W3CDTF">2023-07-10T17:28:14Z</dcterms:modified>
  <cp:category/>
</cp:coreProperties>
</file>