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fp\Finance\@Finance\Report 4 Manager\Concractors\رسیدگی به صورتوضعیت و صورتحسابها13990119\آدیش\"/>
    </mc:Choice>
  </mc:AlternateContent>
  <xr:revisionPtr revIDLastSave="0" documentId="13_ncr:1_{D9F5C3B5-ED8B-4655-8993-E5F16B0CD137}" xr6:coauthVersionLast="47" xr6:coauthVersionMax="47" xr10:uidLastSave="{00000000-0000-0000-0000-000000000000}"/>
  <bookViews>
    <workbookView xWindow="-120" yWindow="-120" windowWidth="29040" windowHeight="15840" tabRatio="895" firstSheet="20" activeTab="38" xr2:uid="{00000000-000D-0000-FFFF-FFFF00000000}"/>
  </bookViews>
  <sheets>
    <sheet name="ص.و.1" sheetId="2" r:id="rId1"/>
    <sheet name="ص.و.2" sheetId="9" r:id="rId2"/>
    <sheet name="ص.و.3" sheetId="12" r:id="rId3"/>
    <sheet name="ص.و.4" sheetId="13" r:id="rId4"/>
    <sheet name="ص.و.5 " sheetId="14" r:id="rId5"/>
    <sheet name="ص.و.6 " sheetId="15" r:id="rId6"/>
    <sheet name="ص.و.7" sheetId="16" r:id="rId7"/>
    <sheet name="ص.و.8" sheetId="17" r:id="rId8"/>
    <sheet name="ص.و.9" sheetId="18" r:id="rId9"/>
    <sheet name="ص.و.10" sheetId="19" r:id="rId10"/>
    <sheet name="ص.و.11" sheetId="20" r:id="rId11"/>
    <sheet name="ص.و.12" sheetId="21" r:id="rId12"/>
    <sheet name="ص.و.13" sheetId="22" r:id="rId13"/>
    <sheet name="ص.و.14" sheetId="23" r:id="rId14"/>
    <sheet name="ص.و.15" sheetId="24" r:id="rId15"/>
    <sheet name="ص.و16" sheetId="25" r:id="rId16"/>
    <sheet name="ص.و17" sheetId="26" r:id="rId17"/>
    <sheet name="ص.و18" sheetId="27" r:id="rId18"/>
    <sheet name="ص.و19" sheetId="28" r:id="rId19"/>
    <sheet name="ص.و20" sheetId="29" r:id="rId20"/>
    <sheet name="ص.و21" sheetId="30" r:id="rId21"/>
    <sheet name="ص.و21-1" sheetId="33" r:id="rId22"/>
    <sheet name="ص.و22" sheetId="31" r:id="rId23"/>
    <sheet name="ص.و23" sheetId="32" r:id="rId24"/>
    <sheet name="ص.و24" sheetId="34" r:id="rId25"/>
    <sheet name="ص.و25" sheetId="35" r:id="rId26"/>
    <sheet name="ص.و26" sheetId="36" r:id="rId27"/>
    <sheet name="ص.و27" sheetId="37" r:id="rId28"/>
    <sheet name="ص.و28" sheetId="40" r:id="rId29"/>
    <sheet name="ص.و29" sheetId="39" r:id="rId30"/>
    <sheet name="ص.و30" sheetId="41" r:id="rId31"/>
    <sheet name="ص و31" sheetId="42" r:id="rId32"/>
    <sheet name="ص و 32" sheetId="43" r:id="rId33"/>
    <sheet name="ص و 33" sheetId="44" r:id="rId34"/>
    <sheet name="ص و 34" sheetId="45" r:id="rId35"/>
    <sheet name="ص و 35" sheetId="46" r:id="rId36"/>
    <sheet name="ص و 36" sheetId="47" r:id="rId37"/>
    <sheet name="ص و 37" sheetId="48" r:id="rId38"/>
    <sheet name="ص و 38" sheetId="49" r:id="rId39"/>
    <sheet name="ص و 39" sheetId="50" r:id="rId40"/>
    <sheet name="ص و 40" sheetId="51" r:id="rId41"/>
    <sheet name="ص و 41" sheetId="52" r:id="rId42"/>
  </sheets>
  <externalReferences>
    <externalReference r:id="rId43"/>
    <externalReference r:id="rId44"/>
  </externalReferences>
  <definedNames>
    <definedName name="_xlnm.Print_Area" localSheetId="35">'ص و 35'!$A$1:$K$36</definedName>
    <definedName name="_xlnm.Print_Area" localSheetId="36">'ص و 36'!$A$1:$K$30</definedName>
    <definedName name="_xlnm.Print_Area" localSheetId="37">'ص و 37'!$A$1:$K$36</definedName>
    <definedName name="_xlnm.Print_Area" localSheetId="38">'ص و 38'!$A$1:$K$36</definedName>
    <definedName name="_xlnm.Print_Area" localSheetId="39">'ص و 39'!$A$1:$K$36</definedName>
    <definedName name="_xlnm.Print_Area" localSheetId="40">'ص و 40'!$A$1:$K$36</definedName>
    <definedName name="_xlnm.Print_Area" localSheetId="41">'ص و 41'!$A$1:$K$36</definedName>
    <definedName name="_xlnm.Print_Area" localSheetId="11">ص.و.12!$A$1:$K$35</definedName>
    <definedName name="_xlnm.Print_Area" localSheetId="12">ص.و.13!$A$1:$K$35</definedName>
    <definedName name="_xlnm.Print_Area" localSheetId="13">ص.و.14!$A$1:$K$35</definedName>
    <definedName name="_xlnm.Print_Area" localSheetId="14">ص.و.15!$A$1:$K$36</definedName>
    <definedName name="_xlnm.Print_Area" localSheetId="15">ص.و16!$A$1:$K$36</definedName>
    <definedName name="_xlnm.Print_Area" localSheetId="16">ص.و17!$A$1:$K$36</definedName>
    <definedName name="_xlnm.Print_Area" localSheetId="17">ص.و18!$A$1:$K$36</definedName>
    <definedName name="_xlnm.Print_Area" localSheetId="18">ص.و19!$A$1:$K$36</definedName>
    <definedName name="_xlnm.Print_Area" localSheetId="19">ص.و20!$A$1:$K$36</definedName>
    <definedName name="_xlnm.Print_Area" localSheetId="20">ص.و21!$A$1:$K$36</definedName>
    <definedName name="_xlnm.Print_Area" localSheetId="22">ص.و22!$A$1:$K$36</definedName>
    <definedName name="_xlnm.Print_Area" localSheetId="27">ص.و27!$A$1:$K$30</definedName>
    <definedName name="_xlnm.Print_Area" localSheetId="28">ص.و28!$A$1:$K$36</definedName>
    <definedName name="_xlnm.Print_Area" localSheetId="29">ص.و29!$A$1:$K$36</definedName>
    <definedName name="_xlnm.Print_Area" localSheetId="30">ص.و30!$A$1:$K$36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 i="50" l="1"/>
  <c r="G20" i="50"/>
  <c r="G16" i="50"/>
  <c r="I24" i="52"/>
  <c r="G24" i="52"/>
  <c r="F24" i="52"/>
  <c r="I23" i="52"/>
  <c r="G23" i="52"/>
  <c r="I22" i="52"/>
  <c r="I21" i="52"/>
  <c r="G21" i="52"/>
  <c r="F21" i="52" s="1"/>
  <c r="I20" i="52"/>
  <c r="I19" i="52"/>
  <c r="I25" i="52" s="1"/>
  <c r="I26" i="52" s="1"/>
  <c r="I28" i="52" s="1"/>
  <c r="G19" i="52"/>
  <c r="I24" i="51"/>
  <c r="G24" i="51"/>
  <c r="F24" i="51"/>
  <c r="I23" i="51"/>
  <c r="G23" i="51"/>
  <c r="F23" i="51" s="1"/>
  <c r="I22" i="51"/>
  <c r="I21" i="51"/>
  <c r="G21" i="51"/>
  <c r="I20" i="51"/>
  <c r="I19" i="51"/>
  <c r="G19" i="51"/>
  <c r="F19" i="51" s="1"/>
  <c r="I24" i="50"/>
  <c r="G24" i="50"/>
  <c r="F24" i="50"/>
  <c r="I23" i="50"/>
  <c r="G23" i="50"/>
  <c r="F23" i="50" s="1"/>
  <c r="I22" i="50"/>
  <c r="F22" i="50"/>
  <c r="G22" i="51" s="1"/>
  <c r="I21" i="50"/>
  <c r="G21" i="50"/>
  <c r="I20" i="50"/>
  <c r="F20" i="50"/>
  <c r="G20" i="51" s="1"/>
  <c r="I19" i="50"/>
  <c r="G19" i="50"/>
  <c r="F19" i="50" s="1"/>
  <c r="F16" i="50"/>
  <c r="G16" i="51" s="1"/>
  <c r="F16" i="51" s="1"/>
  <c r="G16" i="52" s="1"/>
  <c r="F16" i="52" s="1"/>
  <c r="G22" i="49"/>
  <c r="G20" i="49"/>
  <c r="G16" i="49"/>
  <c r="I24" i="49"/>
  <c r="G24" i="49"/>
  <c r="F24" i="49"/>
  <c r="I23" i="49"/>
  <c r="G23" i="49"/>
  <c r="F23" i="49" s="1"/>
  <c r="I22" i="49"/>
  <c r="I21" i="49"/>
  <c r="G21" i="49"/>
  <c r="I20" i="49"/>
  <c r="F20" i="49" s="1"/>
  <c r="I19" i="49"/>
  <c r="I25" i="49" s="1"/>
  <c r="I26" i="49" s="1"/>
  <c r="I28" i="49" s="1"/>
  <c r="G19" i="49"/>
  <c r="F16" i="49"/>
  <c r="G22" i="48"/>
  <c r="F22" i="48" s="1"/>
  <c r="G20" i="48"/>
  <c r="G16" i="48"/>
  <c r="I24" i="48"/>
  <c r="G24" i="48"/>
  <c r="F24" i="48" s="1"/>
  <c r="I23" i="48"/>
  <c r="G23" i="48"/>
  <c r="F23" i="48"/>
  <c r="I22" i="48"/>
  <c r="I21" i="48"/>
  <c r="G21" i="48"/>
  <c r="F21" i="48"/>
  <c r="I20" i="48"/>
  <c r="I19" i="48"/>
  <c r="I25" i="48" s="1"/>
  <c r="I26" i="48" s="1"/>
  <c r="I28" i="48" s="1"/>
  <c r="G19" i="48"/>
  <c r="G25" i="48" s="1"/>
  <c r="F19" i="48"/>
  <c r="F16" i="48"/>
  <c r="F19" i="52" l="1"/>
  <c r="F23" i="52"/>
  <c r="F20" i="51"/>
  <c r="G20" i="52" s="1"/>
  <c r="F20" i="52" s="1"/>
  <c r="I25" i="51"/>
  <c r="I26" i="51" s="1"/>
  <c r="I28" i="51" s="1"/>
  <c r="F21" i="51"/>
  <c r="F22" i="51"/>
  <c r="G22" i="52" s="1"/>
  <c r="F22" i="52" s="1"/>
  <c r="G25" i="51"/>
  <c r="I25" i="50"/>
  <c r="I26" i="50" s="1"/>
  <c r="I28" i="50" s="1"/>
  <c r="F21" i="50"/>
  <c r="F25" i="50" s="1"/>
  <c r="G25" i="50"/>
  <c r="F19" i="49"/>
  <c r="F21" i="49"/>
  <c r="F22" i="49"/>
  <c r="F25" i="49"/>
  <c r="G25" i="49"/>
  <c r="F20" i="48"/>
  <c r="F25" i="48" s="1"/>
  <c r="F25" i="52" l="1"/>
  <c r="F25" i="51"/>
  <c r="G25" i="52"/>
  <c r="G22" i="47" l="1"/>
  <c r="G20" i="47"/>
  <c r="G16" i="47"/>
  <c r="I24" i="47"/>
  <c r="G24" i="47"/>
  <c r="F24" i="47"/>
  <c r="I23" i="47"/>
  <c r="G23" i="47"/>
  <c r="F23" i="47" s="1"/>
  <c r="I22" i="47"/>
  <c r="I21" i="47"/>
  <c r="G21" i="47"/>
  <c r="I20" i="47"/>
  <c r="I19" i="47"/>
  <c r="G19" i="47"/>
  <c r="F19" i="47" s="1"/>
  <c r="F16" i="47"/>
  <c r="F20" i="47" l="1"/>
  <c r="I25" i="47"/>
  <c r="I26" i="47" s="1"/>
  <c r="I28" i="47" s="1"/>
  <c r="F21" i="47"/>
  <c r="F22" i="47"/>
  <c r="F25" i="47" s="1"/>
  <c r="G25" i="47"/>
  <c r="G22" i="46" l="1"/>
  <c r="G20" i="46"/>
  <c r="G16" i="46"/>
  <c r="I24" i="46"/>
  <c r="G24" i="46"/>
  <c r="F24" i="46"/>
  <c r="I23" i="46"/>
  <c r="G23" i="46"/>
  <c r="I22" i="46"/>
  <c r="I21" i="46"/>
  <c r="G21" i="46"/>
  <c r="F21" i="46" s="1"/>
  <c r="I20" i="46"/>
  <c r="I19" i="46"/>
  <c r="I25" i="46" s="1"/>
  <c r="I26" i="46" s="1"/>
  <c r="I28" i="46" s="1"/>
  <c r="G19" i="46"/>
  <c r="F16" i="46"/>
  <c r="G22" i="45"/>
  <c r="G20" i="45"/>
  <c r="G16" i="45"/>
  <c r="I24" i="45"/>
  <c r="G24" i="45"/>
  <c r="F24" i="45"/>
  <c r="I23" i="45"/>
  <c r="G23" i="45"/>
  <c r="F23" i="45" s="1"/>
  <c r="I22" i="45"/>
  <c r="I21" i="45"/>
  <c r="G21" i="45"/>
  <c r="I20" i="45"/>
  <c r="I19" i="45"/>
  <c r="G19" i="45"/>
  <c r="F19" i="45" s="1"/>
  <c r="F16" i="45"/>
  <c r="G22" i="44"/>
  <c r="G20" i="44"/>
  <c r="G16" i="44"/>
  <c r="I24" i="44"/>
  <c r="G24" i="44"/>
  <c r="F24" i="44" s="1"/>
  <c r="I23" i="44"/>
  <c r="G23" i="44"/>
  <c r="F23" i="44"/>
  <c r="I22" i="44"/>
  <c r="F22" i="44" s="1"/>
  <c r="I21" i="44"/>
  <c r="G21" i="44"/>
  <c r="F21" i="44"/>
  <c r="I20" i="44"/>
  <c r="F20" i="44"/>
  <c r="I19" i="44"/>
  <c r="G19" i="44"/>
  <c r="G25" i="44" s="1"/>
  <c r="F19" i="44"/>
  <c r="F16" i="44"/>
  <c r="I22" i="43"/>
  <c r="F22" i="46" l="1"/>
  <c r="F19" i="46"/>
  <c r="F25" i="46" s="1"/>
  <c r="F23" i="46"/>
  <c r="F20" i="46"/>
  <c r="G25" i="46"/>
  <c r="F20" i="45"/>
  <c r="I25" i="45"/>
  <c r="I26" i="45" s="1"/>
  <c r="I28" i="45" s="1"/>
  <c r="F21" i="45"/>
  <c r="F22" i="45"/>
  <c r="F25" i="45" s="1"/>
  <c r="G25" i="45"/>
  <c r="I25" i="44"/>
  <c r="I26" i="44" s="1"/>
  <c r="I28" i="44" s="1"/>
  <c r="F25" i="44"/>
  <c r="I24" i="43"/>
  <c r="I23" i="43"/>
  <c r="I21" i="43"/>
  <c r="I20" i="43"/>
  <c r="I19" i="43"/>
  <c r="I25" i="43" l="1"/>
  <c r="I26" i="43" s="1"/>
  <c r="I28" i="43" s="1"/>
  <c r="I24" i="42"/>
  <c r="I23" i="42"/>
  <c r="I22" i="42"/>
  <c r="I21" i="42"/>
  <c r="I20" i="42"/>
  <c r="I19" i="42"/>
  <c r="I25" i="42" l="1"/>
  <c r="I26" i="42" s="1"/>
  <c r="I28" i="42" s="1"/>
  <c r="I24" i="41" l="1"/>
  <c r="I23" i="41"/>
  <c r="I22" i="41"/>
  <c r="I21" i="41"/>
  <c r="I20" i="41"/>
  <c r="I19" i="41"/>
  <c r="I25" i="41" s="1"/>
  <c r="I24" i="40"/>
  <c r="I23" i="40"/>
  <c r="I22" i="40"/>
  <c r="I21" i="40"/>
  <c r="I20" i="40"/>
  <c r="I19" i="40"/>
  <c r="I25" i="40" s="1"/>
  <c r="I26" i="40" s="1"/>
  <c r="I28" i="40" s="1"/>
  <c r="I24" i="39"/>
  <c r="I23" i="39"/>
  <c r="I22" i="39"/>
  <c r="I21" i="39"/>
  <c r="I20" i="39"/>
  <c r="I19" i="39"/>
  <c r="I26" i="41" l="1"/>
  <c r="I28" i="41" s="1"/>
  <c r="I25" i="39"/>
  <c r="I26" i="39" s="1"/>
  <c r="I28" i="39" s="1"/>
  <c r="I24" i="37" l="1"/>
  <c r="I23" i="37"/>
  <c r="I22" i="37"/>
  <c r="F22" i="37" s="1"/>
  <c r="G22" i="40" s="1"/>
  <c r="F22" i="40" s="1"/>
  <c r="G22" i="39" s="1"/>
  <c r="F22" i="39" s="1"/>
  <c r="G22" i="41" s="1"/>
  <c r="F22" i="41" s="1"/>
  <c r="G22" i="42" s="1"/>
  <c r="F22" i="42" s="1"/>
  <c r="G22" i="43" s="1"/>
  <c r="F22" i="43" s="1"/>
  <c r="I21" i="37"/>
  <c r="I20" i="37"/>
  <c r="I19" i="37"/>
  <c r="I24" i="36"/>
  <c r="I23" i="36"/>
  <c r="I22" i="36"/>
  <c r="I21" i="36"/>
  <c r="I20" i="36"/>
  <c r="I19" i="36"/>
  <c r="I24" i="35"/>
  <c r="I23" i="35"/>
  <c r="I22" i="35"/>
  <c r="I21" i="35"/>
  <c r="I20" i="35"/>
  <c r="I19" i="35"/>
  <c r="I25" i="37" l="1"/>
  <c r="I26" i="37" s="1"/>
  <c r="I28" i="37" s="1"/>
  <c r="F16" i="37"/>
  <c r="F20" i="37"/>
  <c r="I25" i="36"/>
  <c r="I26" i="36" s="1"/>
  <c r="I28" i="36" s="1"/>
  <c r="I25" i="35"/>
  <c r="I26" i="35" s="1"/>
  <c r="I28" i="35" s="1"/>
  <c r="I24" i="34"/>
  <c r="I23" i="34"/>
  <c r="I22" i="34"/>
  <c r="I21" i="34"/>
  <c r="I20" i="34"/>
  <c r="I19" i="34"/>
  <c r="G20" i="40" l="1"/>
  <c r="F20" i="40" s="1"/>
  <c r="G20" i="39" s="1"/>
  <c r="F20" i="39" s="1"/>
  <c r="G20" i="41" s="1"/>
  <c r="F20" i="41" s="1"/>
  <c r="G20" i="42" s="1"/>
  <c r="F20" i="42" s="1"/>
  <c r="G20" i="43" s="1"/>
  <c r="F20" i="43" s="1"/>
  <c r="G16" i="40"/>
  <c r="I25" i="34"/>
  <c r="I26" i="34" s="1"/>
  <c r="I28" i="34" s="1"/>
  <c r="I24" i="33"/>
  <c r="G24" i="33"/>
  <c r="I23" i="33"/>
  <c r="G23" i="33"/>
  <c r="I22" i="33"/>
  <c r="I21" i="33"/>
  <c r="G21" i="33"/>
  <c r="I20" i="33"/>
  <c r="I19" i="33"/>
  <c r="G19" i="33"/>
  <c r="F21" i="33" l="1"/>
  <c r="F23" i="33"/>
  <c r="I25" i="33"/>
  <c r="I26" i="33" s="1"/>
  <c r="I28" i="33" s="1"/>
  <c r="F24" i="33"/>
  <c r="F19" i="33"/>
  <c r="I24" i="32" l="1"/>
  <c r="I23" i="32"/>
  <c r="I22" i="32"/>
  <c r="I21" i="32"/>
  <c r="I20" i="32"/>
  <c r="I19" i="32"/>
  <c r="I25" i="32" l="1"/>
  <c r="I26" i="32" s="1"/>
  <c r="I28" i="32" s="1"/>
  <c r="I24" i="31"/>
  <c r="I23" i="31"/>
  <c r="I22" i="31"/>
  <c r="I21" i="31"/>
  <c r="I20" i="31"/>
  <c r="I19" i="31"/>
  <c r="I24" i="30"/>
  <c r="I23" i="30"/>
  <c r="I22" i="30"/>
  <c r="I21" i="30"/>
  <c r="I20" i="30"/>
  <c r="I19" i="30"/>
  <c r="I25" i="31" l="1"/>
  <c r="I26" i="31" s="1"/>
  <c r="I28" i="31" s="1"/>
  <c r="I25" i="30"/>
  <c r="I26" i="30" s="1"/>
  <c r="I28" i="30" s="1"/>
  <c r="I24" i="29"/>
  <c r="I23" i="29"/>
  <c r="I22" i="29"/>
  <c r="I21" i="29"/>
  <c r="I20" i="29"/>
  <c r="I19" i="29"/>
  <c r="I25" i="29" l="1"/>
  <c r="I26" i="29" s="1"/>
  <c r="I28" i="29" s="1"/>
  <c r="I24" i="28"/>
  <c r="I23" i="28"/>
  <c r="I22" i="28"/>
  <c r="I21" i="28"/>
  <c r="I20" i="28"/>
  <c r="I19" i="28"/>
  <c r="I24" i="27"/>
  <c r="I23" i="27"/>
  <c r="I22" i="27"/>
  <c r="I21" i="27"/>
  <c r="I20" i="27"/>
  <c r="I19" i="27"/>
  <c r="I25" i="27" l="1"/>
  <c r="I26" i="27" s="1"/>
  <c r="I28" i="27" s="1"/>
  <c r="I25" i="28"/>
  <c r="I26" i="28" s="1"/>
  <c r="I28" i="28" s="1"/>
  <c r="I24" i="26"/>
  <c r="I23" i="26"/>
  <c r="I22" i="26"/>
  <c r="I21" i="26"/>
  <c r="I20" i="26"/>
  <c r="I19" i="26"/>
  <c r="I25" i="26" l="1"/>
  <c r="I24" i="25"/>
  <c r="I23" i="25"/>
  <c r="I22" i="25"/>
  <c r="I21" i="25"/>
  <c r="I20" i="25"/>
  <c r="I19" i="25"/>
  <c r="I25" i="25" l="1"/>
  <c r="I26" i="25" s="1"/>
  <c r="I28" i="25" s="1"/>
  <c r="I26" i="26"/>
  <c r="I28" i="26" s="1"/>
  <c r="I22" i="24"/>
  <c r="I20" i="24"/>
  <c r="I24" i="24"/>
  <c r="I23" i="24"/>
  <c r="I21" i="24"/>
  <c r="I19" i="24"/>
  <c r="I25" i="24" l="1"/>
  <c r="I26" i="24" s="1"/>
  <c r="I28" i="24" s="1"/>
  <c r="I23" i="23"/>
  <c r="I22" i="23"/>
  <c r="I21" i="23"/>
  <c r="I20" i="23"/>
  <c r="I19" i="23"/>
  <c r="I18" i="23"/>
  <c r="I23" i="22"/>
  <c r="I22" i="22"/>
  <c r="I21" i="22"/>
  <c r="I20" i="22"/>
  <c r="I19" i="22"/>
  <c r="I18" i="22"/>
  <c r="I24" i="22" l="1"/>
  <c r="I24" i="23"/>
  <c r="I25" i="23" s="1"/>
  <c r="I27" i="23" s="1"/>
  <c r="I25" i="22" l="1"/>
  <c r="I27" i="22" s="1"/>
  <c r="I23" i="21" l="1"/>
  <c r="I22" i="21"/>
  <c r="I21" i="21"/>
  <c r="I20" i="21"/>
  <c r="I19" i="21"/>
  <c r="I18" i="21"/>
  <c r="G15" i="20"/>
  <c r="F15" i="20" s="1"/>
  <c r="G15" i="21" s="1"/>
  <c r="F15" i="21" s="1"/>
  <c r="G15" i="22" s="1"/>
  <c r="F15" i="22" s="1"/>
  <c r="G15" i="23" s="1"/>
  <c r="F15" i="23" s="1"/>
  <c r="G16" i="24" s="1"/>
  <c r="F16" i="24" s="1"/>
  <c r="G16" i="25" l="1"/>
  <c r="F16" i="25" s="1"/>
  <c r="G16" i="26" s="1"/>
  <c r="F16" i="26" s="1"/>
  <c r="I24" i="21"/>
  <c r="I25" i="21" s="1"/>
  <c r="I27" i="21" s="1"/>
  <c r="G15" i="19"/>
  <c r="I15" i="19" s="1"/>
  <c r="G16" i="27" l="1"/>
  <c r="F16" i="27" s="1"/>
  <c r="I21" i="19"/>
  <c r="I26" i="19"/>
  <c r="I22" i="19"/>
  <c r="I18" i="19"/>
  <c r="I23" i="19"/>
  <c r="I19" i="19"/>
  <c r="I20" i="19"/>
  <c r="F15" i="17"/>
  <c r="G15" i="18" s="1"/>
  <c r="I15" i="18" s="1"/>
  <c r="I26" i="18" s="1"/>
  <c r="F15" i="16"/>
  <c r="G15" i="17" s="1"/>
  <c r="G15" i="16"/>
  <c r="G16" i="28" l="1"/>
  <c r="F16" i="28" s="1"/>
  <c r="G16" i="29" s="1"/>
  <c r="F16" i="29" s="1"/>
  <c r="G16" i="30" s="1"/>
  <c r="F16" i="30" s="1"/>
  <c r="G16" i="33" s="1"/>
  <c r="F16" i="33" s="1"/>
  <c r="G16" i="31" s="1"/>
  <c r="F16" i="31" s="1"/>
  <c r="G16" i="32" s="1"/>
  <c r="F16" i="32" s="1"/>
  <c r="G16" i="34" s="1"/>
  <c r="I21" i="18"/>
  <c r="I15" i="16"/>
  <c r="I23" i="16" s="1"/>
  <c r="I18" i="18"/>
  <c r="I23" i="18"/>
  <c r="I19" i="18"/>
  <c r="I22" i="18"/>
  <c r="I20" i="18"/>
  <c r="I24" i="19"/>
  <c r="I25" i="19" s="1"/>
  <c r="I27" i="19" s="1"/>
  <c r="I15" i="17"/>
  <c r="I26" i="17" s="1"/>
  <c r="I21" i="16"/>
  <c r="G15" i="15"/>
  <c r="I15" i="15" s="1"/>
  <c r="I26" i="15" s="1"/>
  <c r="G20" i="34" l="1"/>
  <c r="F20" i="34" s="1"/>
  <c r="G22" i="34"/>
  <c r="F22" i="34" s="1"/>
  <c r="F16" i="34"/>
  <c r="G16" i="35" s="1"/>
  <c r="I19" i="16"/>
  <c r="I18" i="16"/>
  <c r="I20" i="16"/>
  <c r="I22" i="16"/>
  <c r="I24" i="18"/>
  <c r="I25" i="18" s="1"/>
  <c r="I27" i="18" s="1"/>
  <c r="I23" i="17"/>
  <c r="I18" i="17"/>
  <c r="I21" i="17"/>
  <c r="I20" i="17"/>
  <c r="I22" i="17"/>
  <c r="I19" i="17"/>
  <c r="I19" i="15"/>
  <c r="I21" i="15"/>
  <c r="I23" i="15"/>
  <c r="I18" i="15"/>
  <c r="I20" i="15"/>
  <c r="I22" i="15"/>
  <c r="G15" i="14"/>
  <c r="I15" i="14" s="1"/>
  <c r="G20" i="35" l="1"/>
  <c r="F20" i="35" s="1"/>
  <c r="F16" i="35"/>
  <c r="G16" i="36" s="1"/>
  <c r="G22" i="35"/>
  <c r="F22" i="35" s="1"/>
  <c r="I24" i="16"/>
  <c r="I25" i="16" s="1"/>
  <c r="I27" i="16" s="1"/>
  <c r="I24" i="17"/>
  <c r="I25" i="17" s="1"/>
  <c r="I27" i="17" s="1"/>
  <c r="I24" i="15"/>
  <c r="I25" i="15" s="1"/>
  <c r="I27" i="15" s="1"/>
  <c r="I23" i="14"/>
  <c r="I21" i="14"/>
  <c r="I19" i="14"/>
  <c r="I26" i="14"/>
  <c r="I22" i="14"/>
  <c r="I20" i="14"/>
  <c r="I18" i="14"/>
  <c r="G15" i="13"/>
  <c r="I15" i="13" s="1"/>
  <c r="I26" i="13" s="1"/>
  <c r="G23" i="13"/>
  <c r="G22" i="13"/>
  <c r="G20" i="13"/>
  <c r="G18" i="13"/>
  <c r="G22" i="36" l="1"/>
  <c r="F22" i="36" s="1"/>
  <c r="G20" i="36"/>
  <c r="F20" i="36" s="1"/>
  <c r="F16" i="36"/>
  <c r="I24" i="14"/>
  <c r="I25" i="14" s="1"/>
  <c r="I27" i="14" s="1"/>
  <c r="I20" i="13"/>
  <c r="F20" i="13" s="1"/>
  <c r="G20" i="14" s="1"/>
  <c r="F20" i="14" s="1"/>
  <c r="I21" i="13"/>
  <c r="I23" i="13"/>
  <c r="F23" i="13" s="1"/>
  <c r="G23" i="14" s="1"/>
  <c r="F23" i="14" s="1"/>
  <c r="I18" i="13"/>
  <c r="I19" i="13"/>
  <c r="I22" i="13"/>
  <c r="F22" i="13" s="1"/>
  <c r="G22" i="14" s="1"/>
  <c r="F22" i="14" s="1"/>
  <c r="I15" i="12"/>
  <c r="I26" i="12" s="1"/>
  <c r="G23" i="12"/>
  <c r="G22" i="12"/>
  <c r="G20" i="12"/>
  <c r="G18" i="12"/>
  <c r="G24" i="26" l="1"/>
  <c r="F24" i="26" s="1"/>
  <c r="G24" i="27" s="1"/>
  <c r="F24" i="27" s="1"/>
  <c r="G24" i="25"/>
  <c r="F24" i="25" s="1"/>
  <c r="G24" i="24"/>
  <c r="F24" i="24" s="1"/>
  <c r="G23" i="23"/>
  <c r="F23" i="23" s="1"/>
  <c r="G23" i="22"/>
  <c r="F23" i="22" s="1"/>
  <c r="G23" i="26"/>
  <c r="F23" i="26" s="1"/>
  <c r="G23" i="27" s="1"/>
  <c r="F23" i="27" s="1"/>
  <c r="G23" i="25"/>
  <c r="F23" i="25" s="1"/>
  <c r="G23" i="24"/>
  <c r="F23" i="24" s="1"/>
  <c r="G22" i="23"/>
  <c r="F22" i="23" s="1"/>
  <c r="G22" i="22"/>
  <c r="F22" i="22" s="1"/>
  <c r="G21" i="26"/>
  <c r="F21" i="26" s="1"/>
  <c r="G21" i="27" s="1"/>
  <c r="F21" i="27" s="1"/>
  <c r="G21" i="25"/>
  <c r="F21" i="25" s="1"/>
  <c r="G21" i="24"/>
  <c r="F21" i="24" s="1"/>
  <c r="G20" i="23"/>
  <c r="F20" i="23" s="1"/>
  <c r="G20" i="22"/>
  <c r="F20" i="22" s="1"/>
  <c r="G23" i="17"/>
  <c r="F23" i="17" s="1"/>
  <c r="G23" i="21"/>
  <c r="F23" i="21" s="1"/>
  <c r="G23" i="20"/>
  <c r="G23" i="18"/>
  <c r="F23" i="18" s="1"/>
  <c r="G23" i="19"/>
  <c r="F23" i="19" s="1"/>
  <c r="G22" i="17"/>
  <c r="F22" i="17" s="1"/>
  <c r="G22" i="21"/>
  <c r="F22" i="21" s="1"/>
  <c r="G22" i="20"/>
  <c r="G22" i="18"/>
  <c r="F22" i="18" s="1"/>
  <c r="G22" i="19"/>
  <c r="F22" i="19" s="1"/>
  <c r="G20" i="17"/>
  <c r="F20" i="17" s="1"/>
  <c r="G20" i="21"/>
  <c r="F20" i="21" s="1"/>
  <c r="G20" i="20"/>
  <c r="G20" i="19"/>
  <c r="F20" i="19" s="1"/>
  <c r="G20" i="18"/>
  <c r="G20" i="15"/>
  <c r="F20" i="15" s="1"/>
  <c r="G20" i="16"/>
  <c r="F20" i="16" s="1"/>
  <c r="G23" i="15"/>
  <c r="F23" i="15" s="1"/>
  <c r="G23" i="16"/>
  <c r="F23" i="16" s="1"/>
  <c r="G22" i="15"/>
  <c r="F22" i="15" s="1"/>
  <c r="G22" i="16"/>
  <c r="F22" i="16" s="1"/>
  <c r="I24" i="13"/>
  <c r="I25" i="13" s="1"/>
  <c r="I27" i="13" s="1"/>
  <c r="F18" i="13"/>
  <c r="G18" i="14" s="1"/>
  <c r="G24" i="12"/>
  <c r="I19" i="12"/>
  <c r="F19" i="12" s="1"/>
  <c r="G19" i="13" s="1"/>
  <c r="F19" i="13" s="1"/>
  <c r="G19" i="14" s="1"/>
  <c r="F19" i="14" s="1"/>
  <c r="I21" i="12"/>
  <c r="F21" i="12" s="1"/>
  <c r="G21" i="13" s="1"/>
  <c r="I23" i="12"/>
  <c r="F23" i="12" s="1"/>
  <c r="I18" i="12"/>
  <c r="I20" i="12"/>
  <c r="F20" i="12" s="1"/>
  <c r="I22" i="12"/>
  <c r="F22" i="12" s="1"/>
  <c r="G23" i="43" l="1"/>
  <c r="F23" i="43" s="1"/>
  <c r="G23" i="42"/>
  <c r="F23" i="42" s="1"/>
  <c r="G21" i="43"/>
  <c r="F21" i="43" s="1"/>
  <c r="G21" i="42"/>
  <c r="G24" i="43"/>
  <c r="F24" i="43" s="1"/>
  <c r="G24" i="42"/>
  <c r="F24" i="42" s="1"/>
  <c r="G21" i="40"/>
  <c r="F21" i="40" s="1"/>
  <c r="G21" i="41"/>
  <c r="F21" i="41" s="1"/>
  <c r="G21" i="39"/>
  <c r="F21" i="39" s="1"/>
  <c r="G21" i="37"/>
  <c r="F21" i="37" s="1"/>
  <c r="G23" i="39"/>
  <c r="F23" i="39" s="1"/>
  <c r="G23" i="40"/>
  <c r="F23" i="40" s="1"/>
  <c r="G23" i="41"/>
  <c r="F23" i="41" s="1"/>
  <c r="G23" i="37"/>
  <c r="F23" i="37" s="1"/>
  <c r="G24" i="39"/>
  <c r="F24" i="39" s="1"/>
  <c r="G24" i="40"/>
  <c r="F24" i="40" s="1"/>
  <c r="G24" i="41"/>
  <c r="F24" i="41" s="1"/>
  <c r="G24" i="37"/>
  <c r="F24" i="37" s="1"/>
  <c r="G23" i="32"/>
  <c r="F23" i="32" s="1"/>
  <c r="G23" i="35"/>
  <c r="F23" i="35" s="1"/>
  <c r="G23" i="36"/>
  <c r="F23" i="36" s="1"/>
  <c r="G23" i="34"/>
  <c r="F23" i="34" s="1"/>
  <c r="G21" i="32"/>
  <c r="F21" i="32" s="1"/>
  <c r="G21" i="36"/>
  <c r="F21" i="36" s="1"/>
  <c r="G21" i="35"/>
  <c r="F21" i="35" s="1"/>
  <c r="G21" i="34"/>
  <c r="F21" i="34" s="1"/>
  <c r="G24" i="32"/>
  <c r="F24" i="32" s="1"/>
  <c r="G24" i="36"/>
  <c r="F24" i="36" s="1"/>
  <c r="G24" i="35"/>
  <c r="F24" i="35" s="1"/>
  <c r="G24" i="34"/>
  <c r="F24" i="34" s="1"/>
  <c r="G23" i="28"/>
  <c r="F23" i="28" s="1"/>
  <c r="G23" i="30"/>
  <c r="F23" i="30" s="1"/>
  <c r="G23" i="31"/>
  <c r="F23" i="31" s="1"/>
  <c r="G23" i="29"/>
  <c r="F23" i="29" s="1"/>
  <c r="G21" i="28"/>
  <c r="F21" i="28" s="1"/>
  <c r="G21" i="30"/>
  <c r="F21" i="30" s="1"/>
  <c r="G21" i="31"/>
  <c r="G21" i="29"/>
  <c r="F21" i="29" s="1"/>
  <c r="G24" i="28"/>
  <c r="F24" i="28" s="1"/>
  <c r="G24" i="31"/>
  <c r="F24" i="31" s="1"/>
  <c r="G24" i="30"/>
  <c r="F24" i="30" s="1"/>
  <c r="G24" i="29"/>
  <c r="F24" i="29" s="1"/>
  <c r="F20" i="18"/>
  <c r="G19" i="15"/>
  <c r="F19" i="15" s="1"/>
  <c r="G19" i="16" s="1"/>
  <c r="F19" i="16" s="1"/>
  <c r="G19" i="17" s="1"/>
  <c r="F19" i="17" s="1"/>
  <c r="G19" i="18" s="1"/>
  <c r="F19" i="18" s="1"/>
  <c r="G19" i="19" s="1"/>
  <c r="G24" i="13"/>
  <c r="F18" i="14"/>
  <c r="F21" i="13"/>
  <c r="G21" i="14" s="1"/>
  <c r="F21" i="14" s="1"/>
  <c r="I24" i="12"/>
  <c r="I25" i="12" s="1"/>
  <c r="I27" i="12" s="1"/>
  <c r="F18" i="12"/>
  <c r="F24" i="12" s="1"/>
  <c r="F21" i="42" l="1"/>
  <c r="G19" i="43"/>
  <c r="G19" i="42"/>
  <c r="F19" i="42" s="1"/>
  <c r="F25" i="42" s="1"/>
  <c r="G19" i="41"/>
  <c r="G19" i="40"/>
  <c r="G19" i="39"/>
  <c r="G19" i="37"/>
  <c r="G19" i="32"/>
  <c r="G19" i="35"/>
  <c r="G19" i="36"/>
  <c r="G19" i="34"/>
  <c r="F19" i="32"/>
  <c r="F21" i="31"/>
  <c r="G19" i="30"/>
  <c r="G19" i="31"/>
  <c r="F19" i="31" s="1"/>
  <c r="G19" i="29"/>
  <c r="G19" i="28"/>
  <c r="G19" i="27"/>
  <c r="G19" i="26"/>
  <c r="G19" i="25"/>
  <c r="G19" i="24"/>
  <c r="G18" i="23"/>
  <c r="G18" i="22"/>
  <c r="G21" i="15"/>
  <c r="F21" i="15" s="1"/>
  <c r="G21" i="16" s="1"/>
  <c r="F21" i="16" s="1"/>
  <c r="G21" i="17" s="1"/>
  <c r="F21" i="17" s="1"/>
  <c r="G21" i="18" s="1"/>
  <c r="F21" i="18" s="1"/>
  <c r="G21" i="19" s="1"/>
  <c r="F21" i="19" s="1"/>
  <c r="G18" i="21"/>
  <c r="G18" i="20"/>
  <c r="G18" i="18"/>
  <c r="G18" i="19"/>
  <c r="G18" i="16"/>
  <c r="G18" i="17"/>
  <c r="F24" i="13"/>
  <c r="G24" i="14"/>
  <c r="F24" i="14"/>
  <c r="G18" i="15"/>
  <c r="G15" i="9"/>
  <c r="I15" i="9" s="1"/>
  <c r="F23" i="2"/>
  <c r="G23" i="9" s="1"/>
  <c r="F23" i="9" s="1"/>
  <c r="F22" i="2"/>
  <c r="G22" i="9" s="1"/>
  <c r="F22" i="9" s="1"/>
  <c r="F20" i="2"/>
  <c r="G20" i="9" s="1"/>
  <c r="F20" i="9" s="1"/>
  <c r="F18" i="2"/>
  <c r="G18" i="9" s="1"/>
  <c r="F18" i="9" s="1"/>
  <c r="G24" i="2"/>
  <c r="I15" i="2"/>
  <c r="G25" i="43" l="1"/>
  <c r="F19" i="43"/>
  <c r="F25" i="43" s="1"/>
  <c r="G25" i="42"/>
  <c r="F19" i="40"/>
  <c r="F25" i="40" s="1"/>
  <c r="G25" i="40"/>
  <c r="F19" i="37"/>
  <c r="F25" i="37" s="1"/>
  <c r="G25" i="37"/>
  <c r="F19" i="39"/>
  <c r="F25" i="39" s="1"/>
  <c r="G25" i="39"/>
  <c r="F19" i="41"/>
  <c r="F25" i="41" s="1"/>
  <c r="G25" i="41"/>
  <c r="F19" i="34"/>
  <c r="F25" i="34" s="1"/>
  <c r="G25" i="34"/>
  <c r="F19" i="35"/>
  <c r="F25" i="35" s="1"/>
  <c r="G25" i="35"/>
  <c r="F19" i="36"/>
  <c r="F25" i="36" s="1"/>
  <c r="G25" i="36"/>
  <c r="F19" i="29"/>
  <c r="F19" i="30"/>
  <c r="F19" i="25"/>
  <c r="F18" i="22"/>
  <c r="F19" i="26"/>
  <c r="F18" i="23"/>
  <c r="F19" i="27"/>
  <c r="G24" i="16"/>
  <c r="F19" i="24"/>
  <c r="F19" i="28"/>
  <c r="F18" i="18"/>
  <c r="F24" i="18" s="1"/>
  <c r="G24" i="18"/>
  <c r="G21" i="20"/>
  <c r="F18" i="21"/>
  <c r="F18" i="19"/>
  <c r="F18" i="16"/>
  <c r="F24" i="16" s="1"/>
  <c r="G24" i="17"/>
  <c r="F18" i="17"/>
  <c r="F24" i="17" s="1"/>
  <c r="G24" i="15"/>
  <c r="F18" i="15"/>
  <c r="F24" i="15" s="1"/>
  <c r="I21" i="9"/>
  <c r="I26" i="9"/>
  <c r="I19" i="9"/>
  <c r="I26" i="2"/>
  <c r="I21" i="2"/>
  <c r="F21" i="2" s="1"/>
  <c r="G21" i="9" s="1"/>
  <c r="I19" i="2"/>
  <c r="F19" i="2" s="1"/>
  <c r="G19" i="9" s="1"/>
  <c r="G24" i="9" l="1"/>
  <c r="F24" i="2"/>
  <c r="F21" i="9"/>
  <c r="I24" i="9"/>
  <c r="I25" i="9" s="1"/>
  <c r="I27" i="9" s="1"/>
  <c r="F19" i="9"/>
  <c r="I24" i="2"/>
  <c r="I25" i="2" s="1"/>
  <c r="I27" i="2" s="1"/>
  <c r="F24" i="9" l="1"/>
  <c r="I20" i="20"/>
  <c r="F20" i="20" s="1"/>
  <c r="I23" i="20"/>
  <c r="F23" i="20" s="1"/>
  <c r="I19" i="20"/>
  <c r="I22" i="20"/>
  <c r="F22" i="20" s="1"/>
  <c r="I21" i="20"/>
  <c r="F21" i="20" s="1"/>
  <c r="G21" i="21" s="1"/>
  <c r="F21" i="21" s="1"/>
  <c r="G21" i="22" s="1"/>
  <c r="F21" i="22" s="1"/>
  <c r="G21" i="23" s="1"/>
  <c r="F21" i="23" s="1"/>
  <c r="G22" i="24" s="1"/>
  <c r="F22" i="24" s="1"/>
  <c r="I18" i="20"/>
  <c r="G22" i="25" l="1"/>
  <c r="F22" i="25" s="1"/>
  <c r="G22" i="26" s="1"/>
  <c r="F22" i="26" s="1"/>
  <c r="G22" i="27" s="1"/>
  <c r="F22" i="27" s="1"/>
  <c r="I24" i="20"/>
  <c r="I25" i="20" s="1"/>
  <c r="I27" i="20" s="1"/>
  <c r="F18" i="20"/>
  <c r="G24" i="19"/>
  <c r="F19" i="19"/>
  <c r="G19" i="20" s="1"/>
  <c r="G22" i="28" l="1"/>
  <c r="F22" i="28" s="1"/>
  <c r="G22" i="29" s="1"/>
  <c r="F22" i="29" s="1"/>
  <c r="G22" i="30" s="1"/>
  <c r="F22" i="30" s="1"/>
  <c r="G22" i="33" s="1"/>
  <c r="F22" i="33" s="1"/>
  <c r="G22" i="31" s="1"/>
  <c r="F22" i="31" s="1"/>
  <c r="G22" i="32" s="1"/>
  <c r="F22" i="32" s="1"/>
  <c r="F19" i="20"/>
  <c r="G24" i="20"/>
  <c r="F24" i="19"/>
  <c r="F24" i="20" l="1"/>
  <c r="G19" i="21"/>
  <c r="G24" i="21" s="1"/>
  <c r="F19" i="21" l="1"/>
  <c r="G19" i="22" s="1"/>
  <c r="F24" i="21" l="1"/>
  <c r="F19" i="22"/>
  <c r="G24" i="22"/>
  <c r="G19" i="23" l="1"/>
  <c r="F24" i="22"/>
  <c r="F19" i="23" l="1"/>
  <c r="G24" i="23"/>
  <c r="G20" i="24" l="1"/>
  <c r="F24" i="23"/>
  <c r="F20" i="24" l="1"/>
  <c r="G25" i="24"/>
  <c r="G20" i="25" l="1"/>
  <c r="F25" i="24"/>
  <c r="F20" i="25" l="1"/>
  <c r="G25" i="25"/>
  <c r="F25" i="25" l="1"/>
  <c r="G20" i="26"/>
  <c r="F20" i="26" l="1"/>
  <c r="G25" i="26"/>
  <c r="G20" i="27" l="1"/>
  <c r="F25" i="26"/>
  <c r="F20" i="27" l="1"/>
  <c r="G25" i="27"/>
  <c r="G20" i="28" l="1"/>
  <c r="F25" i="27"/>
  <c r="F20" i="28" l="1"/>
  <c r="G25" i="28"/>
  <c r="F25" i="28" l="1"/>
  <c r="G20" i="29"/>
  <c r="F20" i="29" l="1"/>
  <c r="G25" i="29"/>
  <c r="G20" i="30" l="1"/>
  <c r="F25" i="29"/>
  <c r="F20" i="30" l="1"/>
  <c r="G25" i="30"/>
  <c r="G20" i="33" l="1"/>
  <c r="F25" i="30"/>
  <c r="F20" i="33" l="1"/>
  <c r="G25" i="33"/>
  <c r="G20" i="31" l="1"/>
  <c r="F25" i="33"/>
  <c r="F20" i="31" l="1"/>
  <c r="G25" i="31"/>
  <c r="G20" i="32" l="1"/>
  <c r="F25" i="31"/>
  <c r="F20" i="32" l="1"/>
  <c r="F25" i="32" s="1"/>
  <c r="G25" i="32"/>
  <c r="F16" i="40"/>
  <c r="G16" i="39"/>
  <c r="F16" i="39" s="1"/>
  <c r="G16" i="41" s="1"/>
  <c r="F16" i="41" s="1"/>
  <c r="G16" i="42" s="1"/>
  <c r="F16" i="42" s="1"/>
  <c r="G16" i="43" s="1"/>
  <c r="F16" i="43" s="1"/>
</calcChain>
</file>

<file path=xl/sharedStrings.xml><?xml version="1.0" encoding="utf-8"?>
<sst xmlns="http://schemas.openxmlformats.org/spreadsheetml/2006/main" count="2228" uniqueCount="255">
  <si>
    <t>کسور :</t>
  </si>
  <si>
    <t>شرح</t>
  </si>
  <si>
    <t>کارکرد این دوره</t>
  </si>
  <si>
    <t>علی الحساب</t>
  </si>
  <si>
    <t>سپرده حسن انجام کار</t>
  </si>
  <si>
    <t>تضمین انجام تعهدات</t>
  </si>
  <si>
    <t>سپرده بیمه</t>
  </si>
  <si>
    <t>خالص قبل از مالیات ارزش افزوده</t>
  </si>
  <si>
    <t>مالیات ارزش افزوده</t>
  </si>
  <si>
    <t>خالص پرداختی با احتساب مالیات ارزش افزوده</t>
  </si>
  <si>
    <t>توضیحات :</t>
  </si>
  <si>
    <t>نام-نام خانوادگی</t>
  </si>
  <si>
    <t>امضاء و تاریخ :      /     /</t>
  </si>
  <si>
    <t>کد پروژه :</t>
  </si>
  <si>
    <t>اتمام قرارداد :</t>
  </si>
  <si>
    <t>موضوع قرارداد:</t>
  </si>
  <si>
    <t>شماره :</t>
  </si>
  <si>
    <t>برگه محاسبه صورت وضعیت /صورتحساب</t>
  </si>
  <si>
    <t xml:space="preserve"> کار اصلی ■ تعدیل □ کار اضافی□ از قلم افتادگی □ دوباره کاری </t>
  </si>
  <si>
    <t>سایر</t>
  </si>
  <si>
    <t xml:space="preserve">تاریخ قرارداد : </t>
  </si>
  <si>
    <t>مبلغ :</t>
  </si>
  <si>
    <t>ریال</t>
  </si>
  <si>
    <t xml:space="preserve">شماره قرارداد : </t>
  </si>
  <si>
    <t xml:space="preserve">دوره انجام کار :  </t>
  </si>
  <si>
    <t xml:space="preserve">نام شرکت: </t>
  </si>
  <si>
    <t>صورت وضعیت قبلی</t>
  </si>
  <si>
    <t>ناخالص صورت وضعیت :</t>
  </si>
  <si>
    <t xml:space="preserve">تائیدکننده : </t>
  </si>
  <si>
    <t>بررسی کننده/پیمان :</t>
  </si>
  <si>
    <t>بررسی کننده/مالی :</t>
  </si>
  <si>
    <t xml:space="preserve"> طراحی و ساخت□   تامین□  نصب□  راه اندازی□   تجهیز□  کارگاه□   سایر□</t>
  </si>
  <si>
    <t>پیش پرداخت</t>
  </si>
  <si>
    <t>جمع کسور :</t>
  </si>
  <si>
    <t>مدت قرارداد :</t>
  </si>
  <si>
    <t xml:space="preserve">نام پروژه : </t>
  </si>
  <si>
    <t>کنگان</t>
  </si>
  <si>
    <r>
      <t xml:space="preserve">صورت وضعیت فعلی </t>
    </r>
    <r>
      <rPr>
        <sz val="9"/>
        <color theme="1"/>
        <rFont val="B Nazanin"/>
        <charset val="178"/>
      </rPr>
      <t>(تجمعی)</t>
    </r>
  </si>
  <si>
    <t>98/07/16</t>
  </si>
  <si>
    <t>لوید آلمان کیش</t>
  </si>
  <si>
    <t>دوره انجام کار :</t>
  </si>
  <si>
    <t xml:space="preserve">       دوم مهرماه ماه نود و هشت 09/24/2019</t>
  </si>
  <si>
    <t xml:space="preserve"> ADSH-E-CO-GE-006</t>
  </si>
  <si>
    <t>1399/05/10</t>
  </si>
  <si>
    <t>1398/05/10</t>
  </si>
  <si>
    <t>یکسال</t>
  </si>
  <si>
    <t>خدمات مشاوره کنترل کیفیت و بازرسی فنی شخص ثالث</t>
  </si>
  <si>
    <t>12و5 Oct 2019</t>
  </si>
  <si>
    <t xml:space="preserve"> طراحی و ساخت□   تامین□  نصب□  راه اندازی□   تجهیز□  کارگاه□   سایر■</t>
  </si>
  <si>
    <t>98/08/01</t>
  </si>
  <si>
    <t xml:space="preserve">توضیحات :  شماره شبای شرکت لوید آلمان کیش-بانک تجارت توانیر : IR480180000000000083492074 </t>
  </si>
  <si>
    <t>جهت رسیدگی به صورتوضعیت های بعدی ,گواهی مالیات بر ارزش افزوده می بایستی تمدید اعتبار گردد.</t>
  </si>
  <si>
    <r>
      <t xml:space="preserve">شماره صورت وضعیت ( موقت ■  ماه قبل آخر □ قطعی □ ) :   </t>
    </r>
    <r>
      <rPr>
        <b/>
        <sz val="11"/>
        <color theme="1"/>
        <rFont val="B Nazanin"/>
        <charset val="178"/>
      </rPr>
      <t>1  فاکتور :  0739-19</t>
    </r>
  </si>
  <si>
    <r>
      <t xml:space="preserve">شماره صورت وضعیت ( موقت ■  ماه قبل آخر □ قطعی □ ) :   </t>
    </r>
    <r>
      <rPr>
        <b/>
        <sz val="11"/>
        <color theme="1"/>
        <rFont val="B Nazanin"/>
        <charset val="178"/>
      </rPr>
      <t>2</t>
    </r>
    <r>
      <rPr>
        <sz val="11"/>
        <color theme="1"/>
        <rFont val="B Nazanin"/>
        <charset val="178"/>
      </rPr>
      <t xml:space="preserve">   </t>
    </r>
    <r>
      <rPr>
        <b/>
        <sz val="11"/>
        <color theme="1"/>
        <rFont val="B Nazanin"/>
        <charset val="178"/>
      </rPr>
      <t>فاکتور : 0777-19</t>
    </r>
  </si>
  <si>
    <t xml:space="preserve">محل اجرا: </t>
  </si>
  <si>
    <t>نام شرکت :</t>
  </si>
  <si>
    <t>کسورات :</t>
  </si>
  <si>
    <t>جمع کسورات :</t>
  </si>
  <si>
    <t>بررسی کننده/ پیمان :</t>
  </si>
  <si>
    <t>تائیدکننده :</t>
  </si>
  <si>
    <t>تصویب کننده :</t>
  </si>
  <si>
    <t>بررسی کننده/ مالی :</t>
  </si>
  <si>
    <t>امضاء و تاریخ :    /     /</t>
  </si>
  <si>
    <r>
      <t xml:space="preserve">شماره صورت وضعیت ( موقت ■  ماه قبل آخر □ قطعی □ ) :   </t>
    </r>
    <r>
      <rPr>
        <b/>
        <sz val="11"/>
        <color theme="1"/>
        <rFont val="B Nazanin"/>
        <charset val="178"/>
      </rPr>
      <t>3</t>
    </r>
    <r>
      <rPr>
        <sz val="11"/>
        <color theme="1"/>
        <rFont val="B Nazanin"/>
        <charset val="178"/>
      </rPr>
      <t xml:space="preserve">  </t>
    </r>
  </si>
  <si>
    <r>
      <t xml:space="preserve">لوید آلمان </t>
    </r>
    <r>
      <rPr>
        <b/>
        <sz val="11"/>
        <color theme="1"/>
        <rFont val="B Nazanin"/>
        <charset val="178"/>
      </rPr>
      <t>کیش</t>
    </r>
  </si>
  <si>
    <t>98/08/11</t>
  </si>
  <si>
    <t>تاریخ صورتوضعیت/صورتحساب :</t>
  </si>
  <si>
    <t>شماره صورتحساب :</t>
  </si>
  <si>
    <t>تاریخ صورتحساب :</t>
  </si>
  <si>
    <t>19-0825</t>
  </si>
  <si>
    <t>1398/08/11</t>
  </si>
  <si>
    <r>
      <rPr>
        <b/>
        <sz val="11"/>
        <color theme="1"/>
        <rFont val="B Nazanin"/>
        <charset val="178"/>
      </rPr>
      <t>لوید آلمان</t>
    </r>
    <r>
      <rPr>
        <sz val="11"/>
        <color theme="1"/>
        <rFont val="B Nazanin"/>
        <charset val="178"/>
      </rPr>
      <t xml:space="preserve"> </t>
    </r>
    <r>
      <rPr>
        <b/>
        <sz val="11"/>
        <color theme="1"/>
        <rFont val="B Nazanin"/>
        <charset val="178"/>
      </rPr>
      <t>کیش</t>
    </r>
  </si>
  <si>
    <t>11/08/2019  11/04/2019</t>
  </si>
  <si>
    <r>
      <t xml:space="preserve">شماره صورت وضعیت ( موقت ■  ماه قبل آخر □ قطعی □ ) :   </t>
    </r>
    <r>
      <rPr>
        <b/>
        <sz val="11"/>
        <color theme="1"/>
        <rFont val="B Nazanin"/>
        <charset val="178"/>
      </rPr>
      <t>5</t>
    </r>
    <r>
      <rPr>
        <sz val="11"/>
        <color theme="1"/>
        <rFont val="B Nazanin"/>
        <charset val="178"/>
      </rPr>
      <t xml:space="preserve"> </t>
    </r>
  </si>
  <si>
    <t xml:space="preserve">توضیحات : </t>
  </si>
  <si>
    <t>امضاء و تاریخ :   98/09/17</t>
  </si>
  <si>
    <t xml:space="preserve"> کار اصلی ■ تعدیل □ کار اضافی□ از قلم افتادگی □ دوباره کاری □</t>
  </si>
  <si>
    <r>
      <t xml:space="preserve">شماره صورت وضعیت ( موقت ■  ماه قبل آخر □ قطعی □ ) :   </t>
    </r>
    <r>
      <rPr>
        <b/>
        <sz val="11"/>
        <color theme="1"/>
        <rFont val="B Nazanin"/>
        <charset val="178"/>
      </rPr>
      <t>4</t>
    </r>
    <r>
      <rPr>
        <sz val="11"/>
        <color theme="1"/>
        <rFont val="B Nazanin"/>
        <charset val="178"/>
      </rPr>
      <t xml:space="preserve"> </t>
    </r>
  </si>
  <si>
    <t>چهار روز بازرسی در کره و پنج روز بازرسی در چین در ماه دسامبر</t>
  </si>
  <si>
    <t>19-1050</t>
  </si>
  <si>
    <t>1398/10/10</t>
  </si>
  <si>
    <t xml:space="preserve">امضاء و تاریخ :  </t>
  </si>
  <si>
    <r>
      <t xml:space="preserve">صورت وضعیت قبلی </t>
    </r>
    <r>
      <rPr>
        <sz val="9"/>
        <color theme="1"/>
        <rFont val="B Nazanin"/>
        <charset val="178"/>
      </rPr>
      <t>(تجمعی)</t>
    </r>
  </si>
  <si>
    <r>
      <t xml:space="preserve">شماره صورت وضعیت ( موقت ■  ماه قبل آخر □ قطعی □ ) :   </t>
    </r>
    <r>
      <rPr>
        <b/>
        <sz val="11"/>
        <color theme="1"/>
        <rFont val="B Nazanin"/>
        <charset val="178"/>
      </rPr>
      <t>6</t>
    </r>
    <r>
      <rPr>
        <sz val="11"/>
        <color theme="1"/>
        <rFont val="B Nazanin"/>
        <charset val="178"/>
      </rPr>
      <t xml:space="preserve"> </t>
    </r>
  </si>
  <si>
    <t>19-1049</t>
  </si>
  <si>
    <t>پنج روز بازرسی در عسلویه بندر کنگان</t>
  </si>
  <si>
    <t>توضیحات : حق الزحمه بازرسی به ازای هر روز در عسلویه-کنگان مبلغ 7.000.000 ریال ناخالص بوده و مالیات بر ارزش افزوده آن نیز پرداخت می گردد</t>
  </si>
  <si>
    <r>
      <t xml:space="preserve">شماره صورت وضعیت ( موقت ■  ماه قبل آخر □ قطعی □ ) :   </t>
    </r>
    <r>
      <rPr>
        <b/>
        <sz val="11"/>
        <color theme="1"/>
        <rFont val="B Nazanin"/>
        <charset val="178"/>
      </rPr>
      <t>7</t>
    </r>
    <r>
      <rPr>
        <sz val="11"/>
        <color theme="1"/>
        <rFont val="B Nazanin"/>
        <charset val="178"/>
      </rPr>
      <t xml:space="preserve"> </t>
    </r>
  </si>
  <si>
    <t>20-0078</t>
  </si>
  <si>
    <t>1398/11/19</t>
  </si>
  <si>
    <t>توضیحات : حق الزحمه بازرسی طبق لیست قیمت قرار بوده و بر اساس نرخ سنا مورخ 1398/11/19 محاسبه شده و شامل مالیات بر ارزش افزوده نمی گردد</t>
  </si>
  <si>
    <t>چهار روز بازرسی در کره(پارت2ورق)و چین(راژان) و ایتالیا(زافیاد)در ژانویه 2020</t>
  </si>
  <si>
    <t>20-0077</t>
  </si>
  <si>
    <t>سه روز بازرسی مورخ 11و15و19 ژانویه 2020 در کنگان</t>
  </si>
  <si>
    <r>
      <t xml:space="preserve">شماره صورت وضعیت ( موقت ■  ماه قبل آخر □ قطعی □ ) :   </t>
    </r>
    <r>
      <rPr>
        <b/>
        <sz val="11"/>
        <color theme="1"/>
        <rFont val="B Nazanin"/>
        <charset val="178"/>
      </rPr>
      <t>8</t>
    </r>
    <r>
      <rPr>
        <sz val="11"/>
        <color theme="1"/>
        <rFont val="B Nazanin"/>
        <charset val="178"/>
      </rPr>
      <t xml:space="preserve"> </t>
    </r>
  </si>
  <si>
    <r>
      <t xml:space="preserve">شماره صورت وضعیت ( موقت ■  ماه قبل آخر □ قطعی □ ) :   </t>
    </r>
    <r>
      <rPr>
        <b/>
        <sz val="11"/>
        <color theme="1"/>
        <rFont val="B Nazanin"/>
        <charset val="178"/>
      </rPr>
      <t>9</t>
    </r>
  </si>
  <si>
    <t>چهار روز بازرسی مورخ13و1415و18 فوریه 2020 در کنگان</t>
  </si>
  <si>
    <r>
      <t xml:space="preserve">شماره صورت وضعیت ( موقت ■  ماه قبل آخر □ قطعی □ ) :   </t>
    </r>
    <r>
      <rPr>
        <b/>
        <sz val="11"/>
        <color theme="1"/>
        <rFont val="B Nazanin"/>
        <charset val="178"/>
      </rPr>
      <t>10</t>
    </r>
  </si>
  <si>
    <t>شش روز بازرسی درایتالیا(rmt)+سه روز بازرسی در کره(KTI)+دو روز بازرسی سوئیس(پدینکو)در فوریه 2020</t>
  </si>
  <si>
    <t>توضیحات : حق الزحمه بازرسی طبق لیست قیمت قرار بوده و بر اساس نرخ سنا مورخ 1398/12/12 محاسبه شده و شامل مالیات بر ارزش افزوده نمی گردد</t>
  </si>
  <si>
    <t>20-0169</t>
  </si>
  <si>
    <t>1398/12/12</t>
  </si>
  <si>
    <t>20-0168</t>
  </si>
  <si>
    <t>20-0241</t>
  </si>
  <si>
    <r>
      <t xml:space="preserve">شماره صورت وضعیت ( موقت ■  ماه قبل آخر □ قطعی □ ) :   </t>
    </r>
    <r>
      <rPr>
        <b/>
        <sz val="11"/>
        <color theme="1"/>
        <rFont val="B Nazanin"/>
        <charset val="178"/>
      </rPr>
      <t>11</t>
    </r>
  </si>
  <si>
    <t>بررسی کننده پیمان:</t>
  </si>
  <si>
    <t>رئیس حسابداری :</t>
  </si>
  <si>
    <t>مدیر مالی :</t>
  </si>
  <si>
    <t>مدیریت:</t>
  </si>
  <si>
    <t>20-0242</t>
  </si>
  <si>
    <t>1399/01/19</t>
  </si>
  <si>
    <r>
      <t xml:space="preserve">شماره صورت وضعیت ( موقت ■  ماه قبل آخر □ قطعی □ ) :   </t>
    </r>
    <r>
      <rPr>
        <b/>
        <sz val="11"/>
        <color theme="1"/>
        <rFont val="B Nazanin"/>
        <charset val="178"/>
      </rPr>
      <t>12</t>
    </r>
  </si>
  <si>
    <t>توضیحات : حق الزحمه بازرسی طبق لیست قیمت پ2 قرارداد بوده و بر اساس نرخ سنا مورخ 1399/01/19 (یورو 169.388ریال)محاسبه شده و شامل مالیات بر ارزش افزوده نمی باشد.</t>
  </si>
  <si>
    <t>1روز بازرسی در کنگان</t>
  </si>
  <si>
    <t>7روز بازرسی در ایتالیا(carrare.olana) -1روز بازرسی در چین(hatco)-11روز بازرسی در کره(kti)</t>
  </si>
  <si>
    <t>توضیحات : حق الزحمه بازرسی به ازای هر روز در عسلویه-کنگان مبلغ 7.000.000 ریال ناخالص بوده و مالیات بر ارزش افزوده آن نیز پرداخت و سپس عودت و به حساب بدهی پیمانکار منظور گردید</t>
  </si>
  <si>
    <t>در ص و بعد 630000 کسر گردد</t>
  </si>
  <si>
    <t>20-0310</t>
  </si>
  <si>
    <t>1399/02/16</t>
  </si>
  <si>
    <r>
      <t xml:space="preserve">شماره صورت وضعیت ( موقت ■  ماه قبل آخر □ قطعی □ ) :   </t>
    </r>
    <r>
      <rPr>
        <b/>
        <sz val="11"/>
        <color theme="1"/>
        <rFont val="B Nazanin"/>
        <charset val="178"/>
      </rPr>
      <t>13</t>
    </r>
  </si>
  <si>
    <t>8روز بازرسی در چین(hatco)-15روز بازرسی در کره(kti)</t>
  </si>
  <si>
    <t>توضیحات : حق الزحمه بازرسی طبق لیست قیمت پ2 قرارداد بوده و بر اساس نرخ سنا مورخ 1399/02/16 (یورو 171.000ریال)محاسبه شده و شامل مالیات بر ارزش افزوده نمی باشد.</t>
  </si>
  <si>
    <t>3روز بازرسی در کنگان</t>
  </si>
  <si>
    <r>
      <t xml:space="preserve">شماره صورت وضعیت ( موقت ■  ماه قبل آخر □ قطعی □ ) :   </t>
    </r>
    <r>
      <rPr>
        <b/>
        <sz val="11"/>
        <color theme="1"/>
        <rFont val="B Nazanin"/>
        <charset val="178"/>
      </rPr>
      <t>14</t>
    </r>
  </si>
  <si>
    <t>20-0309</t>
  </si>
  <si>
    <t>توضیحات : حق الزحمه بازرسی به ازای هر روز در عسلویه-کنگان مبلغ 7.000.000 ریال ناخالص بوده.
-مبلغ 630.000 ریال از بابت ارزش افزوده فاکتور قبلی از خالص صورت وضعیت کسر می گردد .</t>
  </si>
  <si>
    <t>1399/04/21</t>
  </si>
  <si>
    <t>20-0463</t>
  </si>
  <si>
    <r>
      <t xml:space="preserve">شماره صورت وضعیت ( موقت ■  ماه قبل آخر □ قطعی □ ) :   </t>
    </r>
    <r>
      <rPr>
        <b/>
        <sz val="11"/>
        <color theme="1"/>
        <rFont val="B Nazanin"/>
        <charset val="178"/>
      </rPr>
      <t>15</t>
    </r>
  </si>
  <si>
    <r>
      <t xml:space="preserve">توضیحات : حق الزحمه بازرسی به ازای هر روز در عسلویه-کنگان و تهران مبلغ 7.000.000 ریال ناخالص بوده.
</t>
    </r>
    <r>
      <rPr>
        <u/>
        <sz val="11"/>
        <rFont val="B Nazanin"/>
        <charset val="178"/>
      </rPr>
      <t>-مبلغ 630.000 ریال از بابت ارزش افزوده فاکتور قبلی از خالص صورت وضعیت کسر می گردد .</t>
    </r>
  </si>
  <si>
    <t>6روز بازرسی در تهران +1روز بازرسی در کنگان</t>
  </si>
  <si>
    <t>اصلاحیه1:</t>
  </si>
  <si>
    <t>1400/05/10</t>
  </si>
  <si>
    <t>20-0524</t>
  </si>
  <si>
    <t>1399/05/11</t>
  </si>
  <si>
    <r>
      <t xml:space="preserve">شماره صورت وضعیت ( موقت ■  ماه قبل آخر □ قطعی □ ) :   </t>
    </r>
    <r>
      <rPr>
        <b/>
        <sz val="11"/>
        <color theme="1"/>
        <rFont val="B Nazanin"/>
        <charset val="178"/>
      </rPr>
      <t>16</t>
    </r>
  </si>
  <si>
    <t>1روز بازرسی در تهران +7روز بازرسی در کنگان+1روزر بازرسی در اهواز</t>
  </si>
  <si>
    <t xml:space="preserve">توضیحات : حق الزحمه بازرسی به ازای هر روز در بوشهر مبلغ 7.000.000 ریال ناخالص و مابقی شهرها 5.5000000ریال می باشد
</t>
  </si>
  <si>
    <t>20-0394</t>
  </si>
  <si>
    <t>1399/03/18</t>
  </si>
  <si>
    <r>
      <t xml:space="preserve">شماره صورت وضعیت ( موقت ■  ماه قبل آخر □ قطعی □ ) :   </t>
    </r>
    <r>
      <rPr>
        <b/>
        <sz val="11"/>
        <color theme="1"/>
        <rFont val="B Nazanin"/>
        <charset val="178"/>
      </rPr>
      <t>17</t>
    </r>
  </si>
  <si>
    <t>6روز بازرسی در ایتالیا+28روز بازرسی در کره+18روز بازرسی در چین</t>
  </si>
  <si>
    <t>7روز بازرسی درکنگان+2روز بازرسی در تهران</t>
  </si>
  <si>
    <t>20-0393</t>
  </si>
  <si>
    <t xml:space="preserve">توضیحات : حق الزحمه بازرسی به ازای هر روز در بوشهر مبلغ 7.000.000 ریال ناخالص و مابقی شهرها 5.500.000ریال می باشد
</t>
  </si>
  <si>
    <t>20-0464</t>
  </si>
  <si>
    <t>23روز بازرسی در ایتالیا+39روز بازرسی در کره+2روز بازرسی در چین</t>
  </si>
  <si>
    <r>
      <t xml:space="preserve">شماره صورت وضعیت ( موقت ■  ماه قبل آخر □ قطعی □ ) :   </t>
    </r>
    <r>
      <rPr>
        <b/>
        <sz val="11"/>
        <color theme="1"/>
        <rFont val="B Nazanin"/>
        <charset val="178"/>
      </rPr>
      <t>18</t>
    </r>
  </si>
  <si>
    <r>
      <t xml:space="preserve">شماره صورت وضعیت ( موقت ■  ماه قبل آخر □ قطعی □ ) :   </t>
    </r>
    <r>
      <rPr>
        <b/>
        <sz val="11"/>
        <color theme="1"/>
        <rFont val="B Nazanin"/>
        <charset val="178"/>
      </rPr>
      <t>19</t>
    </r>
  </si>
  <si>
    <t>توضیحات : حق الزحمه بازرسی به ازای هر روز در ایتالیا 500یورو ، کره 420یورو و در چین 390 یورو می باشد.</t>
  </si>
  <si>
    <t>توضیحات : حق الزحمه بازرسی به ازای هر روز در ایتالیا 500یورو ،کره 420یورو و در چین 390 یورو می باشد.</t>
  </si>
  <si>
    <t>20-0622</t>
  </si>
  <si>
    <t>1399/06/12</t>
  </si>
  <si>
    <t>4روز بازرسی در کنگان+2روز بازرسی در اهواز+2روز بازرسی در تهران</t>
  </si>
  <si>
    <r>
      <t xml:space="preserve">شماره صورت وضعیت ( موقت ■  ماه قبل آخر □ قطعی □ ) :   </t>
    </r>
    <r>
      <rPr>
        <b/>
        <sz val="11"/>
        <color theme="1"/>
        <rFont val="B Nazanin"/>
        <charset val="178"/>
      </rPr>
      <t>20</t>
    </r>
  </si>
  <si>
    <t>20-0717</t>
  </si>
  <si>
    <r>
      <t xml:space="preserve">شماره صورت وضعیت ( موقت ■  ماه قبل آخر □ قطعی □ ) :   </t>
    </r>
    <r>
      <rPr>
        <b/>
        <sz val="11"/>
        <color theme="1"/>
        <rFont val="B Nazanin"/>
        <charset val="178"/>
      </rPr>
      <t>21</t>
    </r>
  </si>
  <si>
    <t>1399/07/14</t>
  </si>
  <si>
    <t>4روز بازرسی کنگان، 3 روز بازرسی اوکسین اهواز، 5 روز بازرسی دقیق سازان</t>
  </si>
  <si>
    <t>20-0839</t>
  </si>
  <si>
    <t>1399/08/19</t>
  </si>
  <si>
    <t>1روز بازرسی تهران، 1روز بازرسی اهواز، 1 روز بازرسی عسلویه</t>
  </si>
  <si>
    <r>
      <t xml:space="preserve">شماره صورت وضعیت ( موقت ■  ماه قبل آخر □ قطعی □ ) :   </t>
    </r>
    <r>
      <rPr>
        <b/>
        <sz val="11"/>
        <color theme="1"/>
        <rFont val="B Nazanin"/>
        <charset val="178"/>
      </rPr>
      <t>22</t>
    </r>
  </si>
  <si>
    <t>20-0750</t>
  </si>
  <si>
    <t>2روز بازرسی چین، 19روز بازرسی کره، 1 روز بازرسی آلمان ،2 روز بازرسی هلند ،6 روز بازرسی ایتالیا</t>
  </si>
  <si>
    <r>
      <t xml:space="preserve">شماره صورت وضعیت ( موقت ■  ماه قبل آخر □ قطعی □ ) :   </t>
    </r>
    <r>
      <rPr>
        <b/>
        <sz val="11"/>
        <color theme="1"/>
        <rFont val="B Nazanin"/>
        <charset val="178"/>
      </rPr>
      <t>23</t>
    </r>
  </si>
  <si>
    <t>1399/07/29</t>
  </si>
  <si>
    <r>
      <t xml:space="preserve">توضیحات :  3 روز  بازرسی در ایتالیا از صورت حساب کسر گردید( به مبلغ ناخالص 492،750،000 ریال و خالص 418،837،500 ریال) که با احتساب این کسورات مبلغ قابل پرداخت </t>
    </r>
    <r>
      <rPr>
        <b/>
        <sz val="12"/>
        <rFont val="B Nazanin"/>
        <charset val="178"/>
      </rPr>
      <t>3،311،608،500</t>
    </r>
    <r>
      <rPr>
        <sz val="11"/>
        <rFont val="B Nazanin"/>
        <charset val="178"/>
      </rPr>
      <t xml:space="preserve"> ریال می باشد</t>
    </r>
  </si>
  <si>
    <t>20-0564</t>
  </si>
  <si>
    <t>1399/05/26</t>
  </si>
  <si>
    <r>
      <rPr>
        <b/>
        <sz val="11"/>
        <color theme="1"/>
        <rFont val="B Nazanin"/>
        <charset val="178"/>
      </rPr>
      <t>دوره انجام کار</t>
    </r>
    <r>
      <rPr>
        <sz val="11"/>
        <color theme="1"/>
        <rFont val="B Nazanin"/>
        <charset val="178"/>
      </rPr>
      <t>:1روز بازرسی در چین+35روز بازرسی در کره+1روز بازرسی در سوییس+24روز بازرسی در ایتالیا</t>
    </r>
  </si>
  <si>
    <t>نرخ یورو در تاریخ 990525 بمبلغ 260.754 ریال درنظر گرفته شده است.
توضیحات : حق الزحمه بازرسی به ازای هر روز در ایتالیا مبلغ 500یورو ، کره 420یورو و در چین 390 یورو و مابقی اروپا 540 یورو می باشد.
حق الزحمه بازرسی به ازای هر روز در بوشهر مبلغ 7.000.000 ریال و مابقی شهرها 5.500.000ریال می باشد.</t>
  </si>
  <si>
    <r>
      <t xml:space="preserve">شماره صورت وضعیت ( موقت ■  ماه قبل آخر □ قطعی □ ) : </t>
    </r>
    <r>
      <rPr>
        <b/>
        <sz val="11"/>
        <color theme="1"/>
        <rFont val="B Nazanin"/>
        <charset val="178"/>
      </rPr>
      <t xml:space="preserve"> 1-21</t>
    </r>
  </si>
  <si>
    <t>20-0796</t>
  </si>
  <si>
    <t>1399/08/11</t>
  </si>
  <si>
    <r>
      <t xml:space="preserve">شماره صورت وضعیت ( موقت ■  ماه قبل آخر □ قطعی □ ) :   </t>
    </r>
    <r>
      <rPr>
        <b/>
        <sz val="11"/>
        <color theme="1"/>
        <rFont val="B Nazanin"/>
        <charset val="178"/>
      </rPr>
      <t>24</t>
    </r>
  </si>
  <si>
    <t>4روز بازرسی کره+3روز بازرسی ایتالیا</t>
  </si>
  <si>
    <t xml:space="preserve">توضیحات : مانده طلب بابت ص و ش 23 بابت 3 روز  بازرسی در ایتالیا از صورت حساب کسر شده بود که طبق استعلام از واحد بازرگانی هنوز قابل پرداخت نمی باشد.( به مبلغ ناخالص 492،750،000 ریال و خالص 418،837،500 ریال) </t>
  </si>
  <si>
    <t>20-0814</t>
  </si>
  <si>
    <t>1399/08/17</t>
  </si>
  <si>
    <t>3روز بازرسی کره+1روز بازرسی ایتالیا+6روز بازرسی چین</t>
  </si>
  <si>
    <r>
      <t xml:space="preserve">شماره صورت وضعیت ( موقت ■  ماه قبل آخر □ قطعی □ ) :   </t>
    </r>
    <r>
      <rPr>
        <b/>
        <sz val="11"/>
        <color theme="1"/>
        <rFont val="B Nazanin"/>
        <charset val="178"/>
      </rPr>
      <t>25</t>
    </r>
  </si>
  <si>
    <t>20-0944</t>
  </si>
  <si>
    <t>1399/09/18</t>
  </si>
  <si>
    <t>2روز کنگان+1روز اهواز</t>
  </si>
  <si>
    <r>
      <t xml:space="preserve">شماره صورت وضعیت ( موقت ■  ماه قبل آخر □ قطعی □ ) :   </t>
    </r>
    <r>
      <rPr>
        <b/>
        <sz val="11"/>
        <color theme="1"/>
        <rFont val="B Nazanin"/>
        <charset val="178"/>
      </rPr>
      <t>26</t>
    </r>
  </si>
  <si>
    <t>21-0002</t>
  </si>
  <si>
    <t>1399/10/13</t>
  </si>
  <si>
    <t>21-0003</t>
  </si>
  <si>
    <r>
      <t xml:space="preserve">شماره صورت وضعیت ( موقت ■  ماه قبل آخر □ قطعی □ ) :   </t>
    </r>
    <r>
      <rPr>
        <b/>
        <sz val="11"/>
        <color theme="1"/>
        <rFont val="B Nazanin"/>
        <charset val="178"/>
      </rPr>
      <t>27</t>
    </r>
  </si>
  <si>
    <r>
      <t xml:space="preserve">شماره صورت وضعیت ( موقت ■  ماه قبل آخر □ قطعی □ ) :   </t>
    </r>
    <r>
      <rPr>
        <b/>
        <sz val="11"/>
        <color theme="1"/>
        <rFont val="B Nazanin"/>
        <charset val="178"/>
      </rPr>
      <t>28</t>
    </r>
  </si>
  <si>
    <t>1 روز بازرسی در چین</t>
  </si>
  <si>
    <t>1 روز بازرسی در اهواز</t>
  </si>
  <si>
    <t>توضیحات : مانده طلب بابت ص و ش 23 بابت 3 روز  بازرسی در ایتالیا از صورت حساب کسر شده بود که طبق استعلام از واحد بازرگانی هنوز قابل پرداخت نمی باشد.( به مبلغ ناخالص 492،750،000 ریال و خالص 418،837،500 ریال) 
حق الزحمه بازرسی به ازای هر روز در  شهر اهواز  5.500.000ریال می باشد.</t>
  </si>
  <si>
    <t xml:space="preserve">توضیحات : مانده طلب بابت ص و ش 23 بابت 3 روز  بازرسی در ایتالیا از صورت حساب کسر شده بود که طبق استعلام از واحد بازرگانی هنوز قابل پرداخت نمی باشد.( به مبلغ ناخالص 492،750،000 ریال و خالص 418،837،500 ریال) 
رخ یورو در تاریخ 99/10/13  بمبلغ 313.500  ریال درنظر گرفته شده است.
توضیحات : حق الزحمه بازرسی به ازای هر روز در چین 390 یورو می باشد.
</t>
  </si>
  <si>
    <r>
      <t xml:space="preserve">شماره صورت وضعیت ( موقت ■  ماه قبل آخر □ قطعی □ ) :   </t>
    </r>
    <r>
      <rPr>
        <b/>
        <sz val="11"/>
        <color theme="1"/>
        <rFont val="B Nazanin"/>
        <charset val="178"/>
      </rPr>
      <t>29</t>
    </r>
  </si>
  <si>
    <t>20-0943</t>
  </si>
  <si>
    <t>3 روز بازرسی در چین</t>
  </si>
  <si>
    <t xml:space="preserve">توضیحات : مانده طلب بابت ص و ش 23 بابت 3 روز  بازرسی در ایتالیا از صورت حساب کسر شده بود که طبق استعلام از واحد بازرگانی هنوز قابل پرداخت نمی باشد.( به مبلغ ناخالص 492،750،000 ریال و خالص 418،837،500 ریال) 
رخ یورو در تاریخ 99/09/18   بمبلغ 310.000  ریال درنظر گرفته شده است.
توضیحات : حق الزحمه بازرسی به ازای هر روز در چین 390 یورو می باشد.
</t>
  </si>
  <si>
    <t>21-0093</t>
  </si>
  <si>
    <r>
      <t xml:space="preserve">شماره صورت وضعیت ( موقت ■  ماه قبل آخر □ قطعی □ ) :   </t>
    </r>
    <r>
      <rPr>
        <b/>
        <sz val="11"/>
        <color theme="1"/>
        <rFont val="B Nazanin"/>
        <charset val="178"/>
      </rPr>
      <t>30</t>
    </r>
  </si>
  <si>
    <t>1399/11/13</t>
  </si>
  <si>
    <t xml:space="preserve">توضیحات : مانده طلب بابت ص و ش 23 بابت 3 روز  بازرسی در ایتالیا از صورت حساب کسر شده بود که طبق استعلام از واحد بازرگانی هنوز قابل پرداخت نمی باشد.( به مبلغ ناخالص 492،750،000 ریال و خالص 418،837،500 ریال) 
رخ یورو در تاریخ 99/11/13   بمبلغ 289.500  ریال درنظر گرفته شده است.
توضیحات : حق الزحمه بازرسی به ازای هر روز در کره 420 یورو می باشد.
</t>
  </si>
  <si>
    <t>21-0228</t>
  </si>
  <si>
    <t>1399/12/19</t>
  </si>
  <si>
    <t>دو روز بازرسی در کنگان</t>
  </si>
  <si>
    <r>
      <t xml:space="preserve">شماره صورت وضعیت ( موقت ■  ماه قبل آخر □ قطعی □ ) :   </t>
    </r>
    <r>
      <rPr>
        <b/>
        <sz val="11"/>
        <color theme="1"/>
        <rFont val="B Nazanin"/>
        <charset val="178"/>
      </rPr>
      <t>31</t>
    </r>
  </si>
  <si>
    <t xml:space="preserve">
توضیحات : حق الزحمه بازرسی به ازای هر روز در کنگان 7.000.000ريال می باشد.
</t>
  </si>
  <si>
    <t>21-0304</t>
  </si>
  <si>
    <t>1400/01/18</t>
  </si>
  <si>
    <t>سه روز بازرسی در کنگان</t>
  </si>
  <si>
    <r>
      <t xml:space="preserve">شماره صورت وضعیت ( موقت ■  ماه قبل آخر □ قطعی □ ) :   </t>
    </r>
    <r>
      <rPr>
        <b/>
        <sz val="11"/>
        <color theme="1"/>
        <rFont val="B Nazanin"/>
        <charset val="178"/>
      </rPr>
      <t>32</t>
    </r>
  </si>
  <si>
    <t>21-0456</t>
  </si>
  <si>
    <t>1400/03/18</t>
  </si>
  <si>
    <r>
      <t xml:space="preserve">شماره صورت وضعیت ( موقت ■  ماه قبل آخر □ قطعی □ ) :   </t>
    </r>
    <r>
      <rPr>
        <b/>
        <sz val="11"/>
        <color theme="1"/>
        <rFont val="B Nazanin"/>
        <charset val="178"/>
      </rPr>
      <t>33</t>
    </r>
  </si>
  <si>
    <t>چهار  روز بازرسی در کنگان</t>
  </si>
  <si>
    <t>21-0365</t>
  </si>
  <si>
    <t>1400/02/11</t>
  </si>
  <si>
    <r>
      <t xml:space="preserve">شماره صورت وضعیت ( موقت ■  ماه قبل آخر □ قطعی □ ) :   </t>
    </r>
    <r>
      <rPr>
        <b/>
        <sz val="11"/>
        <color theme="1"/>
        <rFont val="B Nazanin"/>
        <charset val="178"/>
      </rPr>
      <t>34</t>
    </r>
  </si>
  <si>
    <t>هفت  روز بازرسی در کنگان</t>
  </si>
  <si>
    <t>1400/05/16</t>
  </si>
  <si>
    <t>1400/04/12</t>
  </si>
  <si>
    <t>21-0568</t>
  </si>
  <si>
    <t>یک  روز بازرسی در چین</t>
  </si>
  <si>
    <r>
      <t xml:space="preserve">شماره صورت وضعیت ( موقت ■  ماه قبل آخر □ قطعی □ ) :   </t>
    </r>
    <r>
      <rPr>
        <b/>
        <sz val="11"/>
        <color theme="1"/>
        <rFont val="B Nazanin"/>
        <charset val="178"/>
      </rPr>
      <t>35</t>
    </r>
  </si>
  <si>
    <t xml:space="preserve">
توضیحات : حق الزحمه بازرسی به ازای هر روز در چین 390 یورو با نرخ 306،316 ریال می باشد.
</t>
  </si>
  <si>
    <t>یک  روز بازرسی در امارات،1روز بازرسی در ترکیه ،5 روز بازرسی در آلمان،1روز بازرسی در اسلونی</t>
  </si>
  <si>
    <t xml:space="preserve">
توضیحات : حق الزحمه بازرسی به ازای هر روز در امارات 420 یورو ،هر روز بازرسی در ترکیه 420 یورو. ،هر روز بازرسی در آلمان 750 یورو که بیشتر از رقم قرارداد می باشد و به تایید خانم صادق آبادی رسیده است ، هر روز بازرسی در اسلونی 1،080 یورو می باشد که بیشتر از رقم قرارداد می باشد و به تایید خانم صادق آبادی رسیده است
نرخ سنا مورد محاسبه 306،316 ریال می باشد
</t>
  </si>
  <si>
    <t>مسئول حسابداری پیمان:</t>
  </si>
  <si>
    <t>مسئول حسابداری مالی:</t>
  </si>
  <si>
    <t>مسئول حسابداری مالی :</t>
  </si>
  <si>
    <t>21-0676</t>
  </si>
  <si>
    <r>
      <t xml:space="preserve">شماره صورت وضعیت ( موقت ■  ماه قبل آخر □ قطعی □ ) :   </t>
    </r>
    <r>
      <rPr>
        <b/>
        <sz val="11"/>
        <color theme="1"/>
        <rFont val="B Nazanin"/>
        <charset val="178"/>
      </rPr>
      <t>36</t>
    </r>
  </si>
  <si>
    <t>21-0575</t>
  </si>
  <si>
    <t>1400/04/13</t>
  </si>
  <si>
    <t>3 روز بازرسی در عسلویه</t>
  </si>
  <si>
    <r>
      <t xml:space="preserve">شماره صورت وضعیت ( موقت ■  ماه قبل آخر □ قطعی □ ) :   </t>
    </r>
    <r>
      <rPr>
        <b/>
        <sz val="11"/>
        <color theme="1"/>
        <rFont val="B Nazanin"/>
        <charset val="178"/>
      </rPr>
      <t>37</t>
    </r>
  </si>
  <si>
    <t>21-0674</t>
  </si>
  <si>
    <t>1400/05/13</t>
  </si>
  <si>
    <r>
      <t xml:space="preserve">شماره صورت وضعیت ( موقت ■  ماه قبل آخر □ قطعی □ ) :   </t>
    </r>
    <r>
      <rPr>
        <b/>
        <sz val="11"/>
        <color theme="1"/>
        <rFont val="B Nazanin"/>
        <charset val="178"/>
      </rPr>
      <t>38</t>
    </r>
  </si>
  <si>
    <t xml:space="preserve">
توضیحات : حق الزحمه بازرسی به ازای هر روز در تهران و زنجان 5،500،000 ریال و هرروز بازرسی در کنگان 7،000،000 ریال می باشد
</t>
  </si>
  <si>
    <t>23 روز بازرسی در تهران و زنجان و 4 روز در کنگان</t>
  </si>
  <si>
    <t>21-0725</t>
  </si>
  <si>
    <t>1400/06/02</t>
  </si>
  <si>
    <t>1 روز بازرسی در آلمان</t>
  </si>
  <si>
    <t xml:space="preserve">
توضیحات : حق الزحمه بازرسی به ازای هر روز در آلمان  750 یورو که بیشتر از رقم قرارداد می باشد و به تایید خانم صادق آبادی رسیده است
نرخ سنا مورد محاسبه 310،269 ریال می باشد
</t>
  </si>
  <si>
    <t>21-0366</t>
  </si>
  <si>
    <t xml:space="preserve">
توضیحات : حق الزحمه بازرسی به ازای هر روز در چین  390 یورو می باشد 
نرخ سنا مورد محاسبه 310،269 ریال می باشد
</t>
  </si>
  <si>
    <t xml:space="preserve">
توضیحات : حق الزحمه بازرسی به ازای هر روز در هند 390 یورو ، هرروز در ایتالیا 500 یورو ، هر روز در فرانسه  850 یورو که بیشتر از رقم قرارداد می باشد و به تایید خانم صادق آبادی رسیده است  
نرخ سنا مورد محاسبه 310،269 ریال می باشد
</t>
  </si>
  <si>
    <t>1روز بازرسی در هند و 2روز بازرسی در فرانسه و 1 روز بازرسی در ایتالیا</t>
  </si>
  <si>
    <r>
      <t xml:space="preserve">شماره صورت وضعیت ( موقت ■  ماه قبل آخر □ قطعی □ ) :   </t>
    </r>
    <r>
      <rPr>
        <b/>
        <sz val="11"/>
        <color theme="1"/>
        <rFont val="B Nazanin"/>
        <charset val="178"/>
      </rPr>
      <t>39</t>
    </r>
  </si>
  <si>
    <r>
      <t xml:space="preserve">شماره صورت وضعیت ( موقت ■  ماه قبل آخر □ قطعی □ ) :   </t>
    </r>
    <r>
      <rPr>
        <b/>
        <sz val="11"/>
        <color theme="1"/>
        <rFont val="B Nazanin"/>
        <charset val="178"/>
      </rPr>
      <t>41</t>
    </r>
  </si>
  <si>
    <r>
      <t xml:space="preserve">شماره صورت وضعیت ( موقت ■  ماه قبل آخر □ قطعی □ ) :   </t>
    </r>
    <r>
      <rPr>
        <b/>
        <sz val="11"/>
        <color theme="1"/>
        <rFont val="B Nazanin"/>
        <charset val="178"/>
      </rPr>
      <t>40</t>
    </r>
  </si>
  <si>
    <t>21-0453</t>
  </si>
  <si>
    <t xml:space="preserve">
توضیحات : حق الزحمه بازرسی به ازای هر روز در عسلویه 7،000،000 ریال می باشد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</si>
</sst>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B1dd\-mmm\-yy"/>
  </numFmts>
  <fonts count="20" x14ac:knownFonts="1">
    <font>
      <sz val="11"/>
      <color theme="1"/>
      <name val="Calibri"/>
      <family val="2"/>
      <scheme val="minor"/>
    </font>
    <font>
      <sz val="11"/>
      <color theme="1"/>
      <name val="B Nazanin"/>
      <charset val="178"/>
    </font>
    <font>
      <sz val="10"/>
      <color theme="1"/>
      <name val="B Nazanin"/>
      <charset val="178"/>
    </font>
    <font>
      <sz val="11"/>
      <color theme="0"/>
      <name val="B Nazanin"/>
      <charset val="178"/>
    </font>
    <font>
      <b/>
      <sz val="11"/>
      <color theme="1"/>
      <name val="B Nazanin"/>
      <charset val="178"/>
    </font>
    <font>
      <sz val="9"/>
      <color theme="1"/>
      <name val="B Nazanin"/>
      <charset val="178"/>
    </font>
    <font>
      <b/>
      <u/>
      <sz val="14"/>
      <color theme="1"/>
      <name val="B Nazanin"/>
      <charset val="178"/>
    </font>
    <font>
      <b/>
      <sz val="13"/>
      <color theme="1"/>
      <name val="B Nazanin"/>
      <charset val="178"/>
    </font>
    <font>
      <sz val="12"/>
      <color theme="1"/>
      <name val="B Nazanin"/>
      <charset val="178"/>
    </font>
    <font>
      <b/>
      <sz val="18"/>
      <color theme="0" tint="-0.499984740745262"/>
      <name val="B Nazanin"/>
      <charset val="178"/>
    </font>
    <font>
      <b/>
      <sz val="15"/>
      <color theme="1"/>
      <name val="B Nazanin"/>
      <charset val="178"/>
    </font>
    <font>
      <b/>
      <sz val="14"/>
      <color theme="1"/>
      <name val="B Nazanin"/>
      <charset val="178"/>
    </font>
    <font>
      <b/>
      <sz val="10"/>
      <color theme="1"/>
      <name val="B Nazanin"/>
      <charset val="178"/>
    </font>
    <font>
      <sz val="10.5"/>
      <color theme="1"/>
      <name val="B Nazanin"/>
      <charset val="178"/>
    </font>
    <font>
      <b/>
      <u/>
      <sz val="11"/>
      <color theme="1"/>
      <name val="B Nazanin"/>
      <charset val="178"/>
    </font>
    <font>
      <sz val="11"/>
      <color theme="1"/>
      <name val="Calibri"/>
      <family val="2"/>
      <scheme val="minor"/>
    </font>
    <font>
      <sz val="11"/>
      <name val="B Nazanin"/>
      <charset val="178"/>
    </font>
    <font>
      <u/>
      <sz val="11"/>
      <name val="B Nazanin"/>
      <charset val="178"/>
    </font>
    <font>
      <sz val="7"/>
      <color theme="1"/>
      <name val="B Nazanin"/>
      <charset val="178"/>
    </font>
    <font>
      <b/>
      <sz val="12"/>
      <name val="B Nazanin"/>
      <charset val="17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right style="thin">
        <color auto="1"/>
      </right>
      <top style="thin">
        <color auto="1"/>
      </top>
      <bottom/>
      <diagonal/>
    </border>
    <border>
      <left style="double">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style="medium">
        <color indexed="64"/>
      </top>
      <bottom style="medium">
        <color indexed="64"/>
      </bottom>
      <diagonal/>
    </border>
    <border>
      <left/>
      <right/>
      <top style="medium">
        <color indexed="64"/>
      </top>
      <bottom/>
      <diagonal/>
    </border>
    <border>
      <left/>
      <right style="thin">
        <color auto="1"/>
      </right>
      <top style="medium">
        <color indexed="64"/>
      </top>
      <bottom/>
      <diagonal/>
    </border>
    <border>
      <left style="thin">
        <color auto="1"/>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top style="medium">
        <color auto="1"/>
      </top>
      <bottom style="medium">
        <color auto="1"/>
      </bottom>
      <diagonal/>
    </border>
    <border>
      <left/>
      <right/>
      <top style="medium">
        <color auto="1"/>
      </top>
      <bottom style="medium">
        <color auto="1"/>
      </bottom>
      <diagonal/>
    </border>
    <border>
      <left style="double">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thin">
        <color auto="1"/>
      </bottom>
      <diagonal/>
    </border>
    <border>
      <left style="thin">
        <color auto="1"/>
      </left>
      <right style="thin">
        <color auto="1"/>
      </right>
      <top style="thin">
        <color auto="1"/>
      </top>
      <bottom style="double">
        <color auto="1"/>
      </bottom>
      <diagonal/>
    </border>
    <border>
      <left style="double">
        <color auto="1"/>
      </left>
      <right style="thin">
        <color auto="1"/>
      </right>
      <top style="thin">
        <color auto="1"/>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double">
        <color auto="1"/>
      </left>
      <right/>
      <top style="thin">
        <color auto="1"/>
      </top>
      <bottom style="medium">
        <color auto="1"/>
      </bottom>
      <diagonal/>
    </border>
    <border>
      <left style="thin">
        <color auto="1"/>
      </left>
      <right/>
      <top style="medium">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top style="double">
        <color auto="1"/>
      </top>
      <bottom style="double">
        <color auto="1"/>
      </bottom>
      <diagonal/>
    </border>
    <border>
      <left/>
      <right/>
      <top style="double">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s>
  <cellStyleXfs count="2">
    <xf numFmtId="0" fontId="0" fillId="0" borderId="0"/>
    <xf numFmtId="0" fontId="15" fillId="0" borderId="0"/>
  </cellStyleXfs>
  <cellXfs count="298">
    <xf numFmtId="0" fontId="0" fillId="0" borderId="0" xfId="0"/>
    <xf numFmtId="0" fontId="1" fillId="0" borderId="0" xfId="0" applyFont="1"/>
    <xf numFmtId="0" fontId="2" fillId="0" borderId="0" xfId="0" applyFont="1"/>
    <xf numFmtId="0" fontId="1" fillId="0" borderId="0" xfId="0" applyFont="1" applyBorder="1"/>
    <xf numFmtId="9" fontId="3" fillId="0" borderId="0" xfId="0" applyNumberFormat="1" applyFont="1"/>
    <xf numFmtId="0" fontId="1" fillId="0" borderId="0" xfId="0" applyFont="1" applyAlignment="1">
      <alignment horizontal="right"/>
    </xf>
    <xf numFmtId="0" fontId="1" fillId="0" borderId="0" xfId="0" applyFont="1" applyBorder="1" applyAlignment="1"/>
    <xf numFmtId="0" fontId="1" fillId="0" borderId="3" xfId="0" applyFont="1" applyBorder="1" applyAlignment="1"/>
    <xf numFmtId="0" fontId="1" fillId="0" borderId="7" xfId="0" applyFont="1" applyBorder="1" applyAlignment="1"/>
    <xf numFmtId="0" fontId="1" fillId="0" borderId="0" xfId="0" applyFont="1" applyBorder="1" applyAlignment="1">
      <alignment horizontal="center"/>
    </xf>
    <xf numFmtId="3" fontId="1" fillId="0" borderId="1" xfId="0" applyNumberFormat="1" applyFont="1" applyBorder="1" applyAlignment="1">
      <alignment horizontal="left" vertical="center"/>
    </xf>
    <xf numFmtId="0" fontId="1" fillId="0" borderId="1" xfId="0" applyFont="1" applyBorder="1" applyAlignment="1"/>
    <xf numFmtId="0" fontId="1" fillId="0" borderId="2" xfId="0" applyFont="1" applyBorder="1" applyAlignment="1"/>
    <xf numFmtId="0" fontId="1" fillId="0" borderId="4" xfId="0" applyFont="1" applyBorder="1" applyAlignment="1"/>
    <xf numFmtId="3" fontId="1" fillId="0" borderId="5" xfId="0" applyNumberFormat="1" applyFont="1" applyBorder="1" applyAlignment="1"/>
    <xf numFmtId="0" fontId="1" fillId="0" borderId="5" xfId="0" applyFont="1" applyBorder="1" applyAlignment="1">
      <alignment horizontal="center"/>
    </xf>
    <xf numFmtId="0" fontId="1" fillId="0" borderId="18" xfId="0" applyFont="1" applyBorder="1" applyAlignment="1"/>
    <xf numFmtId="0" fontId="1" fillId="0" borderId="8" xfId="0" applyFont="1" applyBorder="1" applyAlignment="1">
      <alignment vertical="center"/>
    </xf>
    <xf numFmtId="9" fontId="1" fillId="0" borderId="8" xfId="0" applyNumberFormat="1" applyFont="1" applyBorder="1" applyAlignment="1">
      <alignment vertical="center"/>
    </xf>
    <xf numFmtId="0" fontId="1" fillId="0" borderId="3" xfId="0" applyFont="1" applyBorder="1" applyAlignment="1">
      <alignment horizontal="center"/>
    </xf>
    <xf numFmtId="0" fontId="1" fillId="0" borderId="14" xfId="0" applyFont="1" applyBorder="1" applyAlignment="1">
      <alignment horizontal="center"/>
    </xf>
    <xf numFmtId="0" fontId="1" fillId="0" borderId="3" xfId="0" applyFont="1" applyBorder="1" applyAlignment="1">
      <alignment horizontal="center"/>
    </xf>
    <xf numFmtId="0" fontId="1" fillId="0" borderId="14" xfId="0" applyFont="1" applyBorder="1" applyAlignment="1">
      <alignment horizontal="center"/>
    </xf>
    <xf numFmtId="0" fontId="1" fillId="0" borderId="2" xfId="0" applyFont="1" applyBorder="1" applyAlignment="1">
      <alignment vertical="center"/>
    </xf>
    <xf numFmtId="9" fontId="1" fillId="0" borderId="8" xfId="0" applyNumberFormat="1" applyFont="1" applyBorder="1" applyAlignment="1">
      <alignment horizontal="right"/>
    </xf>
    <xf numFmtId="0" fontId="1" fillId="0" borderId="3" xfId="0" applyFont="1" applyBorder="1" applyAlignment="1">
      <alignment horizontal="left"/>
    </xf>
    <xf numFmtId="3" fontId="7" fillId="0" borderId="21" xfId="0" applyNumberFormat="1" applyFont="1" applyBorder="1" applyAlignment="1">
      <alignment horizontal="left" vertical="center"/>
    </xf>
    <xf numFmtId="3" fontId="1" fillId="0" borderId="10" xfId="0" applyNumberFormat="1" applyFont="1" applyBorder="1" applyAlignment="1">
      <alignment horizontal="left" vertical="center"/>
    </xf>
    <xf numFmtId="0" fontId="1" fillId="2" borderId="24" xfId="0" applyFont="1" applyFill="1" applyBorder="1" applyAlignment="1">
      <alignment horizontal="center" vertical="center"/>
    </xf>
    <xf numFmtId="0" fontId="1" fillId="0" borderId="8" xfId="0" applyFont="1" applyBorder="1" applyAlignment="1"/>
    <xf numFmtId="3" fontId="1" fillId="0" borderId="21" xfId="0" applyNumberFormat="1" applyFont="1" applyBorder="1" applyAlignment="1">
      <alignment horizontal="left" vertical="center"/>
    </xf>
    <xf numFmtId="0" fontId="4" fillId="0" borderId="3" xfId="0" applyFont="1" applyBorder="1" applyAlignment="1">
      <alignment horizontal="right"/>
    </xf>
    <xf numFmtId="0" fontId="13" fillId="0" borderId="8" xfId="0" applyFont="1" applyBorder="1" applyAlignment="1"/>
    <xf numFmtId="0" fontId="1" fillId="0" borderId="9" xfId="0" applyFont="1" applyBorder="1" applyAlignment="1">
      <alignment vertical="center"/>
    </xf>
    <xf numFmtId="0" fontId="4" fillId="0" borderId="17" xfId="0" applyFont="1" applyBorder="1" applyAlignment="1">
      <alignment vertical="center"/>
    </xf>
    <xf numFmtId="0" fontId="4" fillId="0" borderId="3" xfId="0" applyFont="1" applyBorder="1" applyAlignment="1">
      <alignment horizontal="right"/>
    </xf>
    <xf numFmtId="0" fontId="1" fillId="0" borderId="3" xfId="0" applyFont="1" applyBorder="1" applyAlignment="1">
      <alignment horizontal="center"/>
    </xf>
    <xf numFmtId="9" fontId="1" fillId="0" borderId="2" xfId="0" applyNumberFormat="1" applyFont="1" applyBorder="1" applyAlignment="1">
      <alignment horizontal="right"/>
    </xf>
    <xf numFmtId="0" fontId="1" fillId="0" borderId="3" xfId="0" applyFont="1" applyBorder="1" applyAlignment="1">
      <alignment horizontal="center"/>
    </xf>
    <xf numFmtId="0" fontId="4" fillId="0" borderId="3" xfId="0" applyFont="1" applyBorder="1" applyAlignment="1">
      <alignment horizontal="right"/>
    </xf>
    <xf numFmtId="0" fontId="1" fillId="0" borderId="0" xfId="0" applyFont="1" applyAlignment="1"/>
    <xf numFmtId="0" fontId="4" fillId="0" borderId="3" xfId="0" applyFont="1" applyBorder="1" applyAlignment="1">
      <alignment horizontal="right"/>
    </xf>
    <xf numFmtId="0" fontId="1" fillId="0" borderId="3" xfId="0" applyFont="1" applyBorder="1" applyAlignment="1">
      <alignment horizontal="center"/>
    </xf>
    <xf numFmtId="0" fontId="1" fillId="0" borderId="3" xfId="0" applyFont="1" applyBorder="1" applyAlignment="1">
      <alignment horizontal="center"/>
    </xf>
    <xf numFmtId="0" fontId="4" fillId="0" borderId="3" xfId="0" applyFont="1" applyBorder="1" applyAlignment="1">
      <alignment horizontal="right"/>
    </xf>
    <xf numFmtId="0" fontId="1" fillId="0" borderId="3" xfId="0" applyFont="1" applyBorder="1" applyAlignment="1">
      <alignment horizontal="center"/>
    </xf>
    <xf numFmtId="0" fontId="4" fillId="0" borderId="3" xfId="0" applyFont="1" applyBorder="1" applyAlignment="1">
      <alignment horizontal="right"/>
    </xf>
    <xf numFmtId="0" fontId="4" fillId="0" borderId="3" xfId="0" applyFont="1" applyBorder="1" applyAlignment="1">
      <alignment horizontal="right"/>
    </xf>
    <xf numFmtId="0" fontId="1" fillId="0" borderId="3" xfId="0" applyFont="1" applyBorder="1" applyAlignment="1">
      <alignment horizontal="center"/>
    </xf>
    <xf numFmtId="0" fontId="1" fillId="0" borderId="3" xfId="0" applyFont="1" applyBorder="1" applyAlignment="1">
      <alignment horizontal="center"/>
    </xf>
    <xf numFmtId="0" fontId="4" fillId="0" borderId="3" xfId="0" applyFont="1" applyBorder="1" applyAlignment="1">
      <alignment horizontal="right"/>
    </xf>
    <xf numFmtId="0" fontId="1" fillId="0" borderId="0" xfId="1" applyFont="1"/>
    <xf numFmtId="0" fontId="1" fillId="0" borderId="0" xfId="1" applyFont="1" applyBorder="1"/>
    <xf numFmtId="0" fontId="1" fillId="2" borderId="24" xfId="0" applyFont="1" applyFill="1" applyBorder="1" applyAlignment="1">
      <alignment horizontal="center" vertical="center" wrapText="1"/>
    </xf>
    <xf numFmtId="0" fontId="1" fillId="0" borderId="3" xfId="0" applyFont="1" applyBorder="1" applyAlignment="1">
      <alignment horizontal="center"/>
    </xf>
    <xf numFmtId="0" fontId="4" fillId="0" borderId="3" xfId="0" applyFont="1" applyBorder="1" applyAlignment="1">
      <alignment horizontal="right"/>
    </xf>
    <xf numFmtId="0" fontId="1" fillId="0" borderId="3" xfId="0" applyFont="1" applyBorder="1" applyAlignment="1">
      <alignment horizontal="center"/>
    </xf>
    <xf numFmtId="0" fontId="4" fillId="0" borderId="3" xfId="0" applyFont="1" applyBorder="1" applyAlignment="1">
      <alignment horizontal="right"/>
    </xf>
    <xf numFmtId="0" fontId="4" fillId="0" borderId="0" xfId="0" applyFont="1" applyBorder="1" applyAlignment="1">
      <alignment horizontal="right"/>
    </xf>
    <xf numFmtId="0" fontId="1" fillId="0" borderId="3" xfId="0" applyFont="1" applyBorder="1" applyAlignment="1">
      <alignment horizontal="center"/>
    </xf>
    <xf numFmtId="0" fontId="4" fillId="0" borderId="3" xfId="0" applyFont="1" applyBorder="1" applyAlignment="1">
      <alignment horizontal="right"/>
    </xf>
    <xf numFmtId="0" fontId="4" fillId="0" borderId="0" xfId="0" applyFont="1" applyBorder="1" applyAlignment="1">
      <alignment horizontal="right"/>
    </xf>
    <xf numFmtId="0" fontId="1" fillId="0" borderId="0" xfId="0" applyFont="1" applyBorder="1" applyAlignment="1">
      <alignment horizontal="left"/>
    </xf>
    <xf numFmtId="0" fontId="4" fillId="0" borderId="5" xfId="0" applyFont="1" applyBorder="1" applyAlignment="1">
      <alignment horizontal="right"/>
    </xf>
    <xf numFmtId="0" fontId="4" fillId="0" borderId="3" xfId="0" applyFont="1" applyBorder="1" applyAlignment="1">
      <alignment horizontal="right"/>
    </xf>
    <xf numFmtId="0" fontId="4" fillId="0" borderId="0" xfId="0" applyFont="1" applyBorder="1" applyAlignment="1">
      <alignment horizontal="right"/>
    </xf>
    <xf numFmtId="0" fontId="1" fillId="0" borderId="3" xfId="0" applyFont="1" applyBorder="1" applyAlignment="1">
      <alignment horizontal="center"/>
    </xf>
    <xf numFmtId="0" fontId="1" fillId="0" borderId="3" xfId="0" applyFont="1" applyBorder="1" applyAlignment="1">
      <alignment horizontal="center"/>
    </xf>
    <xf numFmtId="0" fontId="4" fillId="0" borderId="3" xfId="0" applyFont="1" applyBorder="1" applyAlignment="1">
      <alignment horizontal="right"/>
    </xf>
    <xf numFmtId="0" fontId="4" fillId="0" borderId="0" xfId="0" applyFont="1" applyBorder="1" applyAlignment="1">
      <alignment horizontal="right"/>
    </xf>
    <xf numFmtId="0" fontId="4" fillId="0" borderId="3" xfId="0" applyFont="1" applyBorder="1" applyAlignment="1">
      <alignment horizontal="right"/>
    </xf>
    <xf numFmtId="0" fontId="4" fillId="0" borderId="0" xfId="0" applyFont="1" applyBorder="1" applyAlignment="1">
      <alignment horizontal="right"/>
    </xf>
    <xf numFmtId="0" fontId="1" fillId="0" borderId="3" xfId="0" applyFont="1" applyBorder="1" applyAlignment="1">
      <alignment horizontal="center"/>
    </xf>
    <xf numFmtId="0" fontId="1" fillId="0" borderId="3" xfId="0" applyFont="1" applyBorder="1" applyAlignment="1">
      <alignment horizontal="center"/>
    </xf>
    <xf numFmtId="0" fontId="4" fillId="0" borderId="3" xfId="0" applyFont="1" applyBorder="1" applyAlignment="1">
      <alignment horizontal="right"/>
    </xf>
    <xf numFmtId="0" fontId="4" fillId="0" borderId="0" xfId="0" applyFont="1" applyBorder="1" applyAlignment="1">
      <alignment horizontal="right"/>
    </xf>
    <xf numFmtId="0" fontId="4" fillId="0" borderId="3" xfId="0" applyFont="1" applyBorder="1" applyAlignment="1">
      <alignment horizontal="right"/>
    </xf>
    <xf numFmtId="0" fontId="4" fillId="0" borderId="0" xfId="0" applyFont="1" applyBorder="1" applyAlignment="1">
      <alignment horizontal="right"/>
    </xf>
    <xf numFmtId="0" fontId="1" fillId="0" borderId="3"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left"/>
    </xf>
    <xf numFmtId="0" fontId="1" fillId="0" borderId="0" xfId="0" applyFont="1" applyAlignment="1">
      <alignment horizontal="center"/>
    </xf>
    <xf numFmtId="0" fontId="1" fillId="0" borderId="3" xfId="0" applyFont="1" applyBorder="1" applyAlignment="1">
      <alignment horizontal="right"/>
    </xf>
    <xf numFmtId="0" fontId="1" fillId="0" borderId="1" xfId="0" applyFont="1" applyBorder="1"/>
    <xf numFmtId="0" fontId="13" fillId="0" borderId="8" xfId="0" applyFont="1" applyBorder="1"/>
    <xf numFmtId="0" fontId="1" fillId="0" borderId="2" xfId="0" applyFont="1" applyBorder="1"/>
    <xf numFmtId="0" fontId="1" fillId="0" borderId="3" xfId="0" applyFont="1" applyBorder="1"/>
    <xf numFmtId="0" fontId="1" fillId="0" borderId="4" xfId="0" applyFont="1" applyBorder="1"/>
    <xf numFmtId="0" fontId="4" fillId="0" borderId="0" xfId="0" applyFont="1" applyAlignment="1">
      <alignment horizontal="right"/>
    </xf>
    <xf numFmtId="3" fontId="1" fillId="0" borderId="5" xfId="0" applyNumberFormat="1" applyFont="1" applyBorder="1"/>
    <xf numFmtId="0" fontId="1" fillId="0" borderId="7" xfId="0" applyFont="1" applyBorder="1"/>
    <xf numFmtId="0" fontId="1" fillId="0" borderId="18" xfId="0" applyFont="1" applyBorder="1"/>
    <xf numFmtId="0" fontId="4" fillId="0" borderId="3" xfId="0" applyFont="1" applyBorder="1" applyAlignment="1">
      <alignment horizontal="right"/>
    </xf>
    <xf numFmtId="0" fontId="4" fillId="0" borderId="0" xfId="0" applyFont="1" applyBorder="1" applyAlignment="1">
      <alignment horizontal="right"/>
    </xf>
    <xf numFmtId="0" fontId="1" fillId="0" borderId="3" xfId="0" applyFont="1" applyBorder="1" applyAlignment="1">
      <alignment horizontal="center"/>
    </xf>
    <xf numFmtId="0" fontId="1" fillId="0" borderId="0" xfId="0" applyFont="1" applyAlignment="1">
      <alignment horizontal="right"/>
    </xf>
    <xf numFmtId="0" fontId="1" fillId="0" borderId="3" xfId="0" applyFont="1" applyBorder="1" applyAlignment="1">
      <alignment horizontal="center"/>
    </xf>
    <xf numFmtId="0" fontId="4" fillId="0" borderId="3" xfId="0" applyFont="1" applyBorder="1" applyAlignment="1">
      <alignment horizontal="right"/>
    </xf>
    <xf numFmtId="0" fontId="4" fillId="0" borderId="0" xfId="0" applyFont="1" applyBorder="1" applyAlignment="1">
      <alignment horizontal="right"/>
    </xf>
    <xf numFmtId="0" fontId="1" fillId="0" borderId="0" xfId="0" applyFont="1" applyAlignment="1">
      <alignment horizontal="right"/>
    </xf>
    <xf numFmtId="0" fontId="1" fillId="0" borderId="3" xfId="0" applyFont="1" applyBorder="1" applyAlignment="1">
      <alignment horizontal="center"/>
    </xf>
    <xf numFmtId="0" fontId="4" fillId="0" borderId="3" xfId="0" applyFont="1" applyBorder="1" applyAlignment="1">
      <alignment horizontal="right"/>
    </xf>
    <xf numFmtId="0" fontId="4" fillId="0" borderId="0" xfId="0" applyFont="1" applyBorder="1" applyAlignment="1">
      <alignment horizontal="right"/>
    </xf>
    <xf numFmtId="0" fontId="1" fillId="0" borderId="0" xfId="0" applyFont="1" applyAlignment="1">
      <alignment horizontal="right"/>
    </xf>
    <xf numFmtId="0" fontId="4" fillId="0" borderId="3" xfId="0" applyFont="1" applyBorder="1" applyAlignment="1">
      <alignment horizontal="right"/>
    </xf>
    <xf numFmtId="0" fontId="4" fillId="0" borderId="0" xfId="0" applyFont="1" applyBorder="1" applyAlignment="1">
      <alignment horizontal="right"/>
    </xf>
    <xf numFmtId="0" fontId="1" fillId="0" borderId="3" xfId="0" applyFont="1" applyBorder="1" applyAlignment="1">
      <alignment horizontal="center"/>
    </xf>
    <xf numFmtId="0" fontId="1" fillId="0" borderId="0" xfId="0" applyFont="1" applyAlignment="1">
      <alignment horizontal="right"/>
    </xf>
    <xf numFmtId="0" fontId="1" fillId="0" borderId="3" xfId="0" applyFont="1" applyBorder="1" applyAlignment="1">
      <alignment horizontal="center"/>
    </xf>
    <xf numFmtId="0" fontId="4" fillId="0" borderId="3" xfId="0" applyFont="1" applyBorder="1" applyAlignment="1">
      <alignment horizontal="right"/>
    </xf>
    <xf numFmtId="0" fontId="4" fillId="0" borderId="0" xfId="0" applyFont="1" applyBorder="1" applyAlignment="1">
      <alignment horizontal="right"/>
    </xf>
    <xf numFmtId="0" fontId="1" fillId="0" borderId="0" xfId="0" applyFont="1" applyAlignment="1">
      <alignment horizontal="right"/>
    </xf>
    <xf numFmtId="0" fontId="4" fillId="0" borderId="3" xfId="0" applyFont="1" applyBorder="1" applyAlignment="1">
      <alignment horizontal="right"/>
    </xf>
    <xf numFmtId="0" fontId="4" fillId="0" borderId="0" xfId="0" applyFont="1" applyBorder="1" applyAlignment="1">
      <alignment horizontal="right"/>
    </xf>
    <xf numFmtId="0" fontId="1" fillId="0" borderId="3" xfId="0" applyFont="1" applyBorder="1" applyAlignment="1">
      <alignment horizontal="center"/>
    </xf>
    <xf numFmtId="0" fontId="1" fillId="0" borderId="0" xfId="0" applyFont="1" applyAlignment="1">
      <alignment horizontal="right"/>
    </xf>
    <xf numFmtId="0" fontId="1" fillId="0" borderId="3" xfId="0" applyFont="1" applyBorder="1" applyAlignment="1">
      <alignment horizontal="center"/>
    </xf>
    <xf numFmtId="0" fontId="4" fillId="0" borderId="3" xfId="0" applyFont="1" applyBorder="1" applyAlignment="1">
      <alignment horizontal="right"/>
    </xf>
    <xf numFmtId="0" fontId="4" fillId="0" borderId="0" xfId="0" applyFont="1" applyBorder="1" applyAlignment="1">
      <alignment horizontal="right"/>
    </xf>
    <xf numFmtId="0" fontId="1" fillId="0" borderId="0" xfId="0" applyFont="1" applyAlignment="1">
      <alignment horizontal="right"/>
    </xf>
    <xf numFmtId="0" fontId="1" fillId="0" borderId="4" xfId="0" applyFont="1" applyBorder="1" applyAlignment="1">
      <alignment horizontal="right"/>
    </xf>
    <xf numFmtId="0" fontId="1" fillId="0" borderId="0" xfId="0" applyFont="1" applyBorder="1" applyAlignment="1">
      <alignment horizontal="right"/>
    </xf>
    <xf numFmtId="0" fontId="1" fillId="0" borderId="0" xfId="0" applyFont="1" applyAlignment="1">
      <alignment horizontal="center"/>
    </xf>
    <xf numFmtId="0" fontId="4" fillId="0" borderId="20" xfId="0" applyFont="1" applyBorder="1" applyAlignment="1">
      <alignment horizontal="right"/>
    </xf>
    <xf numFmtId="0" fontId="4" fillId="0" borderId="19" xfId="0" applyFont="1" applyBorder="1" applyAlignment="1">
      <alignment horizontal="right"/>
    </xf>
    <xf numFmtId="0" fontId="1" fillId="0" borderId="9" xfId="0" applyFont="1" applyBorder="1" applyAlignment="1">
      <alignment horizontal="right"/>
    </xf>
    <xf numFmtId="0" fontId="1" fillId="0" borderId="25" xfId="0" applyFont="1" applyBorder="1" applyAlignment="1">
      <alignment horizontal="right"/>
    </xf>
    <xf numFmtId="0" fontId="1" fillId="0" borderId="31" xfId="0" applyFont="1" applyBorder="1" applyAlignment="1">
      <alignment horizontal="right"/>
    </xf>
    <xf numFmtId="3" fontId="7" fillId="2" borderId="29" xfId="0" applyNumberFormat="1" applyFont="1" applyFill="1" applyBorder="1" applyAlignment="1">
      <alignment horizontal="left" vertical="center"/>
    </xf>
    <xf numFmtId="3" fontId="7" fillId="2" borderId="21" xfId="0" applyNumberFormat="1" applyFont="1" applyFill="1" applyBorder="1" applyAlignment="1">
      <alignment horizontal="left" vertical="center"/>
    </xf>
    <xf numFmtId="0" fontId="1" fillId="0" borderId="9" xfId="0" applyFont="1" applyBorder="1" applyAlignment="1">
      <alignment horizontal="right" vertical="center"/>
    </xf>
    <xf numFmtId="0" fontId="1" fillId="0" borderId="3" xfId="0" applyFont="1" applyBorder="1" applyAlignment="1">
      <alignment horizontal="right" vertical="center"/>
    </xf>
    <xf numFmtId="0" fontId="7" fillId="0" borderId="27" xfId="0" applyFont="1" applyBorder="1" applyAlignment="1">
      <alignment vertical="center"/>
    </xf>
    <xf numFmtId="0" fontId="7" fillId="0" borderId="28" xfId="0" applyFont="1" applyBorder="1" applyAlignment="1">
      <alignment vertical="center"/>
    </xf>
    <xf numFmtId="0" fontId="7" fillId="0" borderId="30" xfId="0" applyFont="1" applyBorder="1" applyAlignment="1">
      <alignment vertical="center"/>
    </xf>
    <xf numFmtId="3" fontId="1" fillId="0" borderId="17" xfId="0" applyNumberFormat="1" applyFont="1" applyBorder="1" applyAlignment="1">
      <alignment horizontal="left" vertical="center"/>
    </xf>
    <xf numFmtId="3" fontId="1" fillId="0" borderId="8" xfId="0" applyNumberFormat="1" applyFont="1" applyBorder="1" applyAlignment="1">
      <alignment horizontal="left" vertical="center"/>
    </xf>
    <xf numFmtId="3" fontId="10" fillId="2" borderId="33" xfId="0" applyNumberFormat="1" applyFont="1" applyFill="1" applyBorder="1" applyAlignment="1">
      <alignment horizontal="left" vertical="center"/>
    </xf>
    <xf numFmtId="0" fontId="10" fillId="2" borderId="32" xfId="0" applyNumberFormat="1" applyFont="1" applyFill="1" applyBorder="1" applyAlignment="1">
      <alignment horizontal="left" vertical="center"/>
    </xf>
    <xf numFmtId="3" fontId="8" fillId="2" borderId="15" xfId="0" applyNumberFormat="1" applyFont="1" applyFill="1" applyBorder="1" applyAlignment="1">
      <alignment horizontal="left" vertical="center"/>
    </xf>
    <xf numFmtId="3" fontId="8" fillId="2" borderId="1" xfId="0" applyNumberFormat="1" applyFont="1" applyFill="1" applyBorder="1" applyAlignment="1">
      <alignment horizontal="left" vertical="center"/>
    </xf>
    <xf numFmtId="0" fontId="1" fillId="0" borderId="4" xfId="0" applyNumberFormat="1" applyFont="1" applyBorder="1" applyAlignment="1">
      <alignment horizontal="right"/>
    </xf>
    <xf numFmtId="0" fontId="1" fillId="0" borderId="0" xfId="0" applyNumberFormat="1" applyFont="1" applyBorder="1" applyAlignment="1">
      <alignment horizontal="right"/>
    </xf>
    <xf numFmtId="0" fontId="1" fillId="0" borderId="5" xfId="0" applyNumberFormat="1" applyFont="1" applyBorder="1" applyAlignment="1">
      <alignment horizontal="right"/>
    </xf>
    <xf numFmtId="0" fontId="1" fillId="0" borderId="0" xfId="0" applyFont="1" applyAlignment="1">
      <alignment horizontal="left"/>
    </xf>
    <xf numFmtId="0" fontId="4" fillId="0" borderId="3" xfId="0" applyFont="1" applyBorder="1" applyAlignment="1">
      <alignment horizontal="right"/>
    </xf>
    <xf numFmtId="0" fontId="1" fillId="0" borderId="6" xfId="0" applyFont="1" applyBorder="1" applyAlignment="1">
      <alignment horizontal="right"/>
    </xf>
    <xf numFmtId="0" fontId="1" fillId="0" borderId="7" xfId="0" applyFont="1" applyBorder="1" applyAlignment="1">
      <alignment horizontal="right"/>
    </xf>
    <xf numFmtId="0" fontId="4" fillId="0" borderId="0" xfId="0" applyFont="1" applyBorder="1" applyAlignment="1">
      <alignment horizontal="right"/>
    </xf>
    <xf numFmtId="0" fontId="9" fillId="0" borderId="0" xfId="0" applyFont="1" applyAlignment="1">
      <alignment horizontal="center"/>
    </xf>
    <xf numFmtId="3" fontId="7" fillId="0" borderId="0" xfId="0" applyNumberFormat="1" applyFont="1" applyBorder="1" applyAlignment="1">
      <alignment horizontal="left"/>
    </xf>
    <xf numFmtId="0" fontId="4" fillId="0" borderId="9" xfId="0" applyFont="1" applyBorder="1" applyAlignment="1">
      <alignment horizontal="right"/>
    </xf>
    <xf numFmtId="0" fontId="4" fillId="0" borderId="17" xfId="0" applyFont="1" applyBorder="1" applyAlignment="1">
      <alignment horizontal="right"/>
    </xf>
    <xf numFmtId="0" fontId="12" fillId="0" borderId="9" xfId="0" applyFont="1" applyBorder="1" applyAlignment="1">
      <alignment horizontal="right"/>
    </xf>
    <xf numFmtId="0" fontId="12" fillId="0" borderId="17" xfId="0" applyFont="1" applyBorder="1" applyAlignment="1">
      <alignment horizontal="right"/>
    </xf>
    <xf numFmtId="0" fontId="4" fillId="0" borderId="14" xfId="0" applyFont="1" applyBorder="1" applyAlignment="1">
      <alignment horizontal="right"/>
    </xf>
    <xf numFmtId="164" fontId="4" fillId="0" borderId="9" xfId="0" applyNumberFormat="1" applyFont="1" applyBorder="1" applyAlignment="1">
      <alignment horizontal="center" vertical="center"/>
    </xf>
    <xf numFmtId="0" fontId="4" fillId="0" borderId="9" xfId="0" applyFont="1" applyBorder="1" applyAlignment="1">
      <alignment horizontal="center" vertical="center"/>
    </xf>
    <xf numFmtId="0" fontId="4" fillId="0" borderId="17" xfId="0" applyFont="1" applyBorder="1" applyAlignment="1">
      <alignment horizontal="center" vertical="center"/>
    </xf>
    <xf numFmtId="0" fontId="1" fillId="0" borderId="8" xfId="0" applyFont="1" applyBorder="1" applyAlignment="1">
      <alignment horizontal="right"/>
    </xf>
    <xf numFmtId="0" fontId="1" fillId="0" borderId="2" xfId="0" applyFont="1" applyBorder="1" applyAlignment="1">
      <alignment horizontal="center"/>
    </xf>
    <xf numFmtId="0" fontId="1" fillId="0" borderId="3" xfId="0" applyFont="1" applyBorder="1" applyAlignment="1">
      <alignment horizontal="center"/>
    </xf>
    <xf numFmtId="3" fontId="1" fillId="3" borderId="30" xfId="0" applyNumberFormat="1" applyFont="1" applyFill="1" applyBorder="1" applyAlignment="1">
      <alignment horizontal="left" vertical="center"/>
    </xf>
    <xf numFmtId="3" fontId="1" fillId="3" borderId="27" xfId="0" applyNumberFormat="1" applyFont="1" applyFill="1" applyBorder="1" applyAlignment="1">
      <alignment horizontal="left" vertical="center"/>
    </xf>
    <xf numFmtId="0" fontId="6" fillId="0" borderId="37" xfId="0" applyFont="1" applyBorder="1" applyAlignment="1">
      <alignment horizontal="right" vertical="center"/>
    </xf>
    <xf numFmtId="0" fontId="6" fillId="0" borderId="22" xfId="0" applyFont="1" applyBorder="1" applyAlignment="1">
      <alignment horizontal="right" vertical="center"/>
    </xf>
    <xf numFmtId="0" fontId="6" fillId="0" borderId="23" xfId="0" applyFont="1" applyBorder="1" applyAlignment="1">
      <alignment horizontal="right" vertical="center"/>
    </xf>
    <xf numFmtId="0" fontId="6" fillId="0" borderId="6" xfId="0" applyFont="1" applyBorder="1" applyAlignment="1">
      <alignment horizontal="right" vertical="center"/>
    </xf>
    <xf numFmtId="0" fontId="6" fillId="0" borderId="7" xfId="0" applyFont="1" applyBorder="1" applyAlignment="1">
      <alignment horizontal="right" vertical="center"/>
    </xf>
    <xf numFmtId="0" fontId="6" fillId="0" borderId="18" xfId="0" applyFont="1" applyBorder="1" applyAlignment="1">
      <alignment horizontal="right" vertical="center"/>
    </xf>
    <xf numFmtId="0" fontId="1" fillId="0" borderId="38" xfId="0" applyFont="1" applyBorder="1" applyAlignment="1">
      <alignment horizontal="right" vertical="top"/>
    </xf>
    <xf numFmtId="0" fontId="1" fillId="0" borderId="39" xfId="0" applyFont="1" applyBorder="1" applyAlignment="1">
      <alignment horizontal="right" vertical="top"/>
    </xf>
    <xf numFmtId="0" fontId="1" fillId="0" borderId="40" xfId="0" applyFont="1" applyBorder="1" applyAlignment="1">
      <alignment horizontal="right" vertical="top"/>
    </xf>
    <xf numFmtId="0" fontId="1" fillId="0" borderId="6" xfId="0" applyFont="1" applyBorder="1" applyAlignment="1">
      <alignment horizontal="right" vertical="top"/>
    </xf>
    <xf numFmtId="0" fontId="1" fillId="0" borderId="7" xfId="0" applyFont="1" applyBorder="1" applyAlignment="1">
      <alignment horizontal="right" vertical="top"/>
    </xf>
    <xf numFmtId="0" fontId="1" fillId="0" borderId="18" xfId="0" applyFont="1" applyBorder="1" applyAlignment="1">
      <alignment horizontal="right" vertical="top"/>
    </xf>
    <xf numFmtId="3" fontId="1" fillId="0" borderId="14" xfId="0" applyNumberFormat="1" applyFont="1" applyBorder="1" applyAlignment="1">
      <alignment horizontal="left" vertical="center"/>
    </xf>
    <xf numFmtId="3" fontId="1" fillId="0" borderId="2" xfId="0" applyNumberFormat="1" applyFont="1" applyBorder="1" applyAlignment="1">
      <alignment horizontal="left" vertical="center"/>
    </xf>
    <xf numFmtId="0" fontId="1" fillId="2" borderId="26" xfId="0" applyFont="1" applyFill="1" applyBorder="1" applyAlignment="1">
      <alignment horizontal="right" vertical="center"/>
    </xf>
    <xf numFmtId="0" fontId="1" fillId="2" borderId="34" xfId="0" applyFont="1" applyFill="1" applyBorder="1" applyAlignment="1">
      <alignment horizontal="right" vertical="center"/>
    </xf>
    <xf numFmtId="0" fontId="1" fillId="2" borderId="35" xfId="0" applyFont="1" applyFill="1" applyBorder="1" applyAlignment="1">
      <alignment horizontal="right" vertical="center"/>
    </xf>
    <xf numFmtId="0" fontId="1" fillId="2" borderId="34" xfId="0" applyFont="1" applyFill="1" applyBorder="1" applyAlignment="1">
      <alignment horizontal="center" vertical="center"/>
    </xf>
    <xf numFmtId="3" fontId="7" fillId="0" borderId="30" xfId="0" applyNumberFormat="1" applyFont="1" applyBorder="1" applyAlignment="1">
      <alignment horizontal="left" vertical="center"/>
    </xf>
    <xf numFmtId="3" fontId="7" fillId="0" borderId="27" xfId="0" applyNumberFormat="1" applyFont="1" applyBorder="1" applyAlignment="1">
      <alignment horizontal="left" vertical="center"/>
    </xf>
    <xf numFmtId="0" fontId="1" fillId="2" borderId="36" xfId="0" applyFont="1" applyFill="1" applyBorder="1" applyAlignment="1">
      <alignment horizontal="center" vertical="center"/>
    </xf>
    <xf numFmtId="0" fontId="1" fillId="2" borderId="35" xfId="0" applyFont="1" applyFill="1" applyBorder="1" applyAlignment="1">
      <alignment horizontal="center" vertical="center"/>
    </xf>
    <xf numFmtId="3" fontId="8" fillId="2" borderId="13" xfId="0" applyNumberFormat="1" applyFont="1" applyFill="1" applyBorder="1" applyAlignment="1">
      <alignment horizontal="left" vertical="center"/>
    </xf>
    <xf numFmtId="0" fontId="8" fillId="2" borderId="11" xfId="0" applyNumberFormat="1" applyFont="1" applyFill="1" applyBorder="1" applyAlignment="1">
      <alignment horizontal="left" vertical="center"/>
    </xf>
    <xf numFmtId="0" fontId="1" fillId="0" borderId="18" xfId="0" applyFont="1" applyBorder="1" applyAlignment="1">
      <alignment horizontal="right"/>
    </xf>
    <xf numFmtId="0" fontId="1" fillId="0" borderId="6" xfId="0" applyNumberFormat="1" applyFont="1" applyBorder="1" applyAlignment="1">
      <alignment horizontal="right"/>
    </xf>
    <xf numFmtId="0" fontId="1" fillId="0" borderId="7" xfId="0" applyNumberFormat="1" applyFont="1" applyBorder="1" applyAlignment="1">
      <alignment horizontal="right"/>
    </xf>
    <xf numFmtId="0" fontId="1" fillId="0" borderId="18" xfId="0" applyNumberFormat="1" applyFont="1" applyBorder="1" applyAlignment="1">
      <alignment horizontal="right"/>
    </xf>
    <xf numFmtId="0" fontId="7" fillId="2" borderId="21" xfId="0" applyNumberFormat="1" applyFont="1" applyFill="1" applyBorder="1" applyAlignment="1">
      <alignment horizontal="left" vertical="center"/>
    </xf>
    <xf numFmtId="3" fontId="8" fillId="2" borderId="12" xfId="0" applyNumberFormat="1" applyFont="1" applyFill="1" applyBorder="1" applyAlignment="1">
      <alignment horizontal="left" vertical="center"/>
    </xf>
    <xf numFmtId="3" fontId="8" fillId="2" borderId="10" xfId="0" applyNumberFormat="1" applyFont="1" applyFill="1" applyBorder="1" applyAlignment="1">
      <alignment horizontal="left" vertical="center"/>
    </xf>
    <xf numFmtId="0" fontId="11" fillId="0" borderId="27" xfId="0" applyFont="1" applyBorder="1" applyAlignment="1">
      <alignment horizontal="right" vertical="center"/>
    </xf>
    <xf numFmtId="0" fontId="4" fillId="0" borderId="28" xfId="0" applyFont="1" applyBorder="1" applyAlignment="1">
      <alignment horizontal="right" vertical="center"/>
    </xf>
    <xf numFmtId="0" fontId="1" fillId="0" borderId="5" xfId="0" applyFont="1" applyBorder="1" applyAlignment="1">
      <alignment horizontal="right"/>
    </xf>
    <xf numFmtId="0" fontId="1" fillId="0" borderId="16" xfId="0" applyFont="1" applyBorder="1" applyAlignment="1">
      <alignment horizontal="right"/>
    </xf>
    <xf numFmtId="0" fontId="6" fillId="0" borderId="37" xfId="0" applyFont="1" applyBorder="1" applyAlignment="1">
      <alignment horizontal="right" vertical="top"/>
    </xf>
    <xf numFmtId="0" fontId="6" fillId="0" borderId="22" xfId="0" applyFont="1" applyBorder="1" applyAlignment="1">
      <alignment horizontal="right" vertical="top"/>
    </xf>
    <xf numFmtId="0" fontId="6" fillId="0" borderId="23" xfId="0" applyFont="1" applyBorder="1" applyAlignment="1">
      <alignment horizontal="right" vertical="top"/>
    </xf>
    <xf numFmtId="0" fontId="6" fillId="0" borderId="6" xfId="0" applyFont="1" applyBorder="1" applyAlignment="1">
      <alignment horizontal="right" vertical="top"/>
    </xf>
    <xf numFmtId="0" fontId="6" fillId="0" borderId="7" xfId="0" applyFont="1" applyBorder="1" applyAlignment="1">
      <alignment horizontal="right" vertical="top"/>
    </xf>
    <xf numFmtId="0" fontId="6" fillId="0" borderId="18" xfId="0" applyFont="1" applyBorder="1" applyAlignment="1">
      <alignment horizontal="right" vertical="top"/>
    </xf>
    <xf numFmtId="0" fontId="11" fillId="0" borderId="28" xfId="0" applyFont="1" applyBorder="1" applyAlignment="1">
      <alignment horizontal="right" vertical="center"/>
    </xf>
    <xf numFmtId="0" fontId="1" fillId="0" borderId="4" xfId="0" applyFont="1" applyBorder="1" applyAlignment="1">
      <alignment horizontal="right" vertical="center"/>
    </xf>
    <xf numFmtId="0" fontId="1" fillId="0" borderId="0" xfId="0" applyFont="1" applyBorder="1" applyAlignment="1">
      <alignment horizontal="right" vertical="center"/>
    </xf>
    <xf numFmtId="0" fontId="1" fillId="0" borderId="5" xfId="0" applyFont="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right"/>
    </xf>
    <xf numFmtId="0" fontId="4" fillId="0" borderId="41" xfId="0" applyFont="1" applyBorder="1" applyAlignment="1">
      <alignment horizontal="right"/>
    </xf>
    <xf numFmtId="0" fontId="4" fillId="0" borderId="42" xfId="0" applyFont="1" applyBorder="1" applyAlignment="1">
      <alignment horizontal="right"/>
    </xf>
    <xf numFmtId="3" fontId="10" fillId="2" borderId="43" xfId="0" applyNumberFormat="1" applyFont="1" applyFill="1" applyBorder="1" applyAlignment="1">
      <alignment horizontal="left" vertical="center"/>
    </xf>
    <xf numFmtId="0" fontId="10" fillId="2" borderId="44" xfId="0" applyNumberFormat="1" applyFont="1" applyFill="1" applyBorder="1" applyAlignment="1">
      <alignment horizontal="left" vertical="center"/>
    </xf>
    <xf numFmtId="0" fontId="1" fillId="0" borderId="4" xfId="0" applyFont="1" applyBorder="1" applyAlignment="1">
      <alignment horizontal="right" vertical="top"/>
    </xf>
    <xf numFmtId="0" fontId="1" fillId="0" borderId="0" xfId="0" applyFont="1" applyBorder="1" applyAlignment="1">
      <alignment horizontal="right" vertical="top"/>
    </xf>
    <xf numFmtId="0" fontId="1" fillId="0" borderId="5" xfId="0" applyFont="1" applyBorder="1" applyAlignment="1">
      <alignment horizontal="right" vertical="top"/>
    </xf>
    <xf numFmtId="0" fontId="1" fillId="0" borderId="2" xfId="0" applyFont="1" applyBorder="1" applyAlignment="1">
      <alignment horizontal="right" vertical="center"/>
    </xf>
    <xf numFmtId="0" fontId="1" fillId="0" borderId="14" xfId="0" applyFont="1" applyBorder="1" applyAlignment="1">
      <alignment horizontal="right" vertical="center"/>
    </xf>
    <xf numFmtId="0" fontId="4" fillId="0" borderId="27" xfId="0" applyFont="1" applyBorder="1" applyAlignment="1">
      <alignment horizontal="right" vertical="center"/>
    </xf>
    <xf numFmtId="0" fontId="14" fillId="0" borderId="37" xfId="0" applyFont="1" applyBorder="1" applyAlignment="1">
      <alignment horizontal="right" vertical="center"/>
    </xf>
    <xf numFmtId="0" fontId="14" fillId="0" borderId="22" xfId="0" applyFont="1" applyBorder="1" applyAlignment="1">
      <alignment horizontal="right" vertical="center"/>
    </xf>
    <xf numFmtId="0" fontId="14" fillId="0" borderId="23" xfId="0" applyFont="1" applyBorder="1" applyAlignment="1">
      <alignment horizontal="right" vertical="center"/>
    </xf>
    <xf numFmtId="0" fontId="14" fillId="0" borderId="6" xfId="0" applyFont="1" applyBorder="1" applyAlignment="1">
      <alignment horizontal="right" vertical="center"/>
    </xf>
    <xf numFmtId="0" fontId="14" fillId="0" borderId="7" xfId="0" applyFont="1" applyBorder="1" applyAlignment="1">
      <alignment horizontal="right" vertical="center"/>
    </xf>
    <xf numFmtId="0" fontId="14" fillId="0" borderId="18" xfId="0" applyFont="1" applyBorder="1" applyAlignment="1">
      <alignment horizontal="right" vertical="center"/>
    </xf>
    <xf numFmtId="0" fontId="2" fillId="0" borderId="9" xfId="0" applyFont="1" applyBorder="1" applyAlignment="1">
      <alignment horizontal="right"/>
    </xf>
    <xf numFmtId="0" fontId="2" fillId="0" borderId="17" xfId="0" applyFont="1" applyBorder="1" applyAlignment="1">
      <alignment horizontal="right"/>
    </xf>
    <xf numFmtId="0" fontId="1" fillId="0" borderId="17" xfId="0" applyFont="1" applyBorder="1" applyAlignment="1">
      <alignment horizontal="right"/>
    </xf>
    <xf numFmtId="0" fontId="1" fillId="0" borderId="8" xfId="0" applyFont="1" applyBorder="1" applyAlignment="1">
      <alignment horizontal="center"/>
    </xf>
    <xf numFmtId="0" fontId="1" fillId="0" borderId="9" xfId="0" applyFont="1" applyBorder="1" applyAlignment="1">
      <alignment horizontal="center"/>
    </xf>
    <xf numFmtId="164" fontId="4" fillId="0" borderId="9" xfId="0" applyNumberFormat="1" applyFont="1" applyBorder="1" applyAlignment="1">
      <alignment horizontal="right"/>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18" xfId="0" applyFont="1" applyBorder="1" applyAlignment="1">
      <alignment horizontal="right" vertical="center"/>
    </xf>
    <xf numFmtId="164" fontId="4" fillId="0" borderId="9" xfId="0" applyNumberFormat="1" applyFont="1" applyBorder="1" applyAlignment="1">
      <alignment horizontal="right" shrinkToFit="1"/>
    </xf>
    <xf numFmtId="0" fontId="4" fillId="0" borderId="9" xfId="0" applyFont="1" applyBorder="1" applyAlignment="1">
      <alignment horizontal="right" shrinkToFit="1"/>
    </xf>
    <xf numFmtId="0" fontId="4" fillId="0" borderId="17" xfId="0" applyFont="1" applyBorder="1" applyAlignment="1">
      <alignment horizontal="right" shrinkToFit="1"/>
    </xf>
    <xf numFmtId="0" fontId="2" fillId="0" borderId="38" xfId="0" applyFont="1" applyBorder="1" applyAlignment="1">
      <alignment horizontal="right" vertical="center"/>
    </xf>
    <xf numFmtId="0" fontId="2" fillId="0" borderId="39" xfId="0" applyFont="1" applyBorder="1" applyAlignment="1">
      <alignment horizontal="right" vertical="center"/>
    </xf>
    <xf numFmtId="0" fontId="2" fillId="0" borderId="40" xfId="0" applyFont="1" applyBorder="1" applyAlignment="1">
      <alignment horizontal="righ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18" xfId="0" applyFont="1" applyBorder="1" applyAlignment="1">
      <alignment horizontal="right" vertical="center"/>
    </xf>
    <xf numFmtId="0" fontId="4" fillId="0" borderId="0" xfId="0" applyFont="1" applyAlignment="1">
      <alignment horizontal="center"/>
    </xf>
    <xf numFmtId="0" fontId="4" fillId="0" borderId="8" xfId="0" applyFont="1" applyBorder="1" applyAlignment="1">
      <alignment horizontal="right"/>
    </xf>
    <xf numFmtId="0" fontId="1" fillId="2" borderId="34" xfId="0" applyFont="1" applyFill="1" applyBorder="1" applyAlignment="1">
      <alignment horizontal="center" vertical="center" wrapText="1"/>
    </xf>
    <xf numFmtId="0" fontId="1" fillId="0" borderId="4" xfId="1" applyFont="1" applyBorder="1" applyAlignment="1">
      <alignment horizontal="center" vertical="center"/>
    </xf>
    <xf numFmtId="0" fontId="1" fillId="0" borderId="5" xfId="1" applyFont="1" applyBorder="1" applyAlignment="1">
      <alignment horizontal="center" vertical="center"/>
    </xf>
    <xf numFmtId="0" fontId="1" fillId="0" borderId="6" xfId="1" applyFont="1" applyBorder="1" applyAlignment="1">
      <alignment horizontal="center" vertical="center"/>
    </xf>
    <xf numFmtId="0" fontId="1" fillId="0" borderId="18" xfId="1" applyFont="1" applyBorder="1" applyAlignment="1">
      <alignment horizontal="center" vertical="center"/>
    </xf>
    <xf numFmtId="0" fontId="1" fillId="0" borderId="0" xfId="1" applyFont="1" applyBorder="1" applyAlignment="1">
      <alignment horizontal="center" vertical="center"/>
    </xf>
    <xf numFmtId="0" fontId="1" fillId="0" borderId="7" xfId="1" applyFont="1" applyBorder="1" applyAlignment="1">
      <alignment horizontal="center" vertical="center"/>
    </xf>
    <xf numFmtId="0" fontId="16" fillId="0" borderId="38" xfId="0" applyFont="1" applyBorder="1" applyAlignment="1">
      <alignment horizontal="right" vertical="top" wrapText="1"/>
    </xf>
    <xf numFmtId="0" fontId="16" fillId="0" borderId="39" xfId="0" applyFont="1" applyBorder="1" applyAlignment="1">
      <alignment horizontal="right" vertical="top" wrapText="1"/>
    </xf>
    <xf numFmtId="0" fontId="16" fillId="0" borderId="40" xfId="0" applyFont="1" applyBorder="1" applyAlignment="1">
      <alignment horizontal="right" vertical="top" wrapText="1"/>
    </xf>
    <xf numFmtId="0" fontId="16" fillId="0" borderId="6" xfId="0" applyFont="1" applyBorder="1" applyAlignment="1">
      <alignment horizontal="right" vertical="top" wrapText="1"/>
    </xf>
    <xf numFmtId="0" fontId="16" fillId="0" borderId="7" xfId="0" applyFont="1" applyBorder="1" applyAlignment="1">
      <alignment horizontal="right" vertical="top" wrapText="1"/>
    </xf>
    <xf numFmtId="0" fontId="16" fillId="0" borderId="18" xfId="0" applyFont="1" applyBorder="1" applyAlignment="1">
      <alignment horizontal="right" vertical="top" wrapText="1"/>
    </xf>
    <xf numFmtId="0" fontId="4" fillId="0" borderId="2" xfId="1" applyFont="1" applyBorder="1" applyAlignment="1">
      <alignment horizontal="center" vertical="center"/>
    </xf>
    <xf numFmtId="0" fontId="4" fillId="0" borderId="14"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3" xfId="1" applyFont="1" applyBorder="1" applyAlignment="1">
      <alignment horizontal="center" vertical="center"/>
    </xf>
    <xf numFmtId="0" fontId="4" fillId="0" borderId="0" xfId="1" applyFont="1" applyBorder="1" applyAlignment="1">
      <alignment horizontal="center" vertical="center"/>
    </xf>
    <xf numFmtId="0" fontId="1" fillId="0" borderId="4" xfId="1" applyFont="1" applyBorder="1" applyAlignment="1">
      <alignment horizontal="right" vertical="center"/>
    </xf>
    <xf numFmtId="0" fontId="1" fillId="0" borderId="5" xfId="1" applyFont="1" applyBorder="1" applyAlignment="1">
      <alignment horizontal="right" vertical="center"/>
    </xf>
    <xf numFmtId="0" fontId="1" fillId="0" borderId="0" xfId="1" applyFont="1" applyBorder="1" applyAlignment="1">
      <alignment horizontal="right" vertical="center"/>
    </xf>
    <xf numFmtId="0" fontId="1" fillId="0" borderId="14" xfId="0" applyFont="1" applyBorder="1" applyAlignment="1">
      <alignment horizontal="right"/>
    </xf>
    <xf numFmtId="0" fontId="1" fillId="0" borderId="0" xfId="0" applyFont="1" applyAlignment="1">
      <alignment horizontal="right"/>
    </xf>
    <xf numFmtId="0" fontId="1" fillId="0" borderId="17" xfId="0" applyFont="1" applyBorder="1" applyAlignment="1">
      <alignment horizontal="center"/>
    </xf>
    <xf numFmtId="0" fontId="4" fillId="0" borderId="0" xfId="0" applyFont="1" applyAlignment="1">
      <alignment horizontal="right"/>
    </xf>
    <xf numFmtId="3" fontId="7" fillId="0" borderId="0" xfId="0" applyNumberFormat="1" applyFont="1" applyAlignment="1">
      <alignment horizontal="left"/>
    </xf>
    <xf numFmtId="0" fontId="7" fillId="2" borderId="21" xfId="0" applyFont="1" applyFill="1" applyBorder="1" applyAlignment="1">
      <alignment horizontal="left" vertical="center"/>
    </xf>
    <xf numFmtId="0" fontId="8" fillId="2" borderId="11" xfId="0" applyFont="1" applyFill="1" applyBorder="1" applyAlignment="1">
      <alignment horizontal="left" vertical="center"/>
    </xf>
    <xf numFmtId="0" fontId="10" fillId="2" borderId="44" xfId="0" applyFont="1" applyFill="1" applyBorder="1" applyAlignment="1">
      <alignment horizontal="left" vertical="center"/>
    </xf>
    <xf numFmtId="0" fontId="1" fillId="0" borderId="0" xfId="1" applyFont="1" applyAlignment="1">
      <alignment horizontal="center" vertical="center"/>
    </xf>
    <xf numFmtId="0" fontId="4" fillId="0" borderId="0" xfId="1" applyFont="1" applyAlignment="1">
      <alignment horizontal="center" vertical="center"/>
    </xf>
    <xf numFmtId="0" fontId="1" fillId="0" borderId="0" xfId="1" applyFont="1" applyAlignment="1">
      <alignment horizontal="right" vertical="center"/>
    </xf>
    <xf numFmtId="0" fontId="2" fillId="0" borderId="9" xfId="0" applyFont="1" applyBorder="1" applyAlignment="1">
      <alignment horizontal="right" readingOrder="2"/>
    </xf>
    <xf numFmtId="0" fontId="2" fillId="0" borderId="17" xfId="0" applyFont="1" applyBorder="1" applyAlignment="1">
      <alignment horizontal="right" readingOrder="2"/>
    </xf>
    <xf numFmtId="0" fontId="18" fillId="0" borderId="9" xfId="0" applyFont="1" applyBorder="1" applyAlignment="1">
      <alignment horizontal="right" readingOrder="2"/>
    </xf>
    <xf numFmtId="0" fontId="18" fillId="0" borderId="17" xfId="0" applyFont="1" applyBorder="1" applyAlignment="1">
      <alignment horizontal="right" readingOrder="2"/>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6" fillId="0" borderId="17" xfId="0" applyFont="1" applyBorder="1" applyAlignment="1">
      <alignment horizontal="center" vertical="top" wrapText="1"/>
    </xf>
    <xf numFmtId="0" fontId="16" fillId="0" borderId="38" xfId="0" applyFont="1" applyBorder="1" applyAlignment="1">
      <alignment horizontal="right" vertical="center" wrapText="1"/>
    </xf>
    <xf numFmtId="0" fontId="16" fillId="0" borderId="39" xfId="0" applyFont="1" applyBorder="1" applyAlignment="1">
      <alignment horizontal="right" vertical="center" wrapText="1"/>
    </xf>
    <xf numFmtId="0" fontId="16" fillId="0" borderId="40" xfId="0" applyFont="1" applyBorder="1" applyAlignment="1">
      <alignment horizontal="right" vertical="center" wrapText="1"/>
    </xf>
    <xf numFmtId="0" fontId="16" fillId="0" borderId="6" xfId="0" applyFont="1" applyBorder="1" applyAlignment="1">
      <alignment horizontal="right" vertical="center" wrapText="1"/>
    </xf>
    <xf numFmtId="0" fontId="16" fillId="0" borderId="7" xfId="0" applyFont="1" applyBorder="1" applyAlignment="1">
      <alignment horizontal="right" vertical="center" wrapText="1"/>
    </xf>
    <xf numFmtId="0" fontId="16" fillId="0" borderId="18" xfId="0" applyFont="1" applyBorder="1" applyAlignment="1">
      <alignment horizontal="righ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562610</xdr:colOff>
      <xdr:row>3</xdr:row>
      <xdr:rowOff>112395</xdr:rowOff>
    </xdr:to>
    <xdr:pic>
      <xdr:nvPicPr>
        <xdr:cNvPr id="2" name="Picture 1" descr="E:\Petrochemical Pars Zone\5) LOGO\logo farsi.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52215" y="28575"/>
          <a:ext cx="1353185" cy="93154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562610</xdr:colOff>
      <xdr:row>3</xdr:row>
      <xdr:rowOff>112395</xdr:rowOff>
    </xdr:to>
    <xdr:pic>
      <xdr:nvPicPr>
        <xdr:cNvPr id="2" name="Picture 1" descr="E:\Petrochemical Pars Zone\5) LOGO\logo farsi.jp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3" name="Picture 2" descr="E:\Petrochemical Pars Zone\5) LOGO\logo farsi.jpg">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4" name="Picture 3" descr="E:\Petrochemical Pars Zone\5) LOGO\logo farsi.jpg">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5" name="Picture 4" descr="E:\Petrochemical Pars Zone\5) LOGO\logo farsi.jpg">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6" name="Picture 5" descr="E:\Petrochemical Pars Zone\5) LOGO\logo farsi.jpg">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7" name="Picture 6" descr="E:\Petrochemical Pars Zone\5) LOGO\logo farsi.jpg">
          <a:extLst>
            <a:ext uri="{FF2B5EF4-FFF2-40B4-BE49-F238E27FC236}">
              <a16:creationId xmlns:a16="http://schemas.microsoft.com/office/drawing/2014/main" id="{00000000-0008-0000-09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8" name="Picture 7" descr="E:\Petrochemical Pars Zone\5) LOGO\logo farsi.jpg">
          <a:extLst>
            <a:ext uri="{FF2B5EF4-FFF2-40B4-BE49-F238E27FC236}">
              <a16:creationId xmlns:a16="http://schemas.microsoft.com/office/drawing/2014/main" id="{00000000-0008-0000-09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00000000-0008-0000-0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00000000-0008-0000-0A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00000000-0008-0000-0A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00000000-0008-0000-0A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5224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00000000-0008-0000-0B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5224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5224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5224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5224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00000000-0008-0000-0B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5224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00000000-0008-0000-0B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52240" y="28575"/>
          <a:ext cx="1353185" cy="93154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98440"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98440"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98440"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00000000-0008-0000-0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98440"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00000000-0008-0000-0C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98440"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00000000-0008-0000-0C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98440"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00000000-0008-0000-0C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98440" y="28575"/>
          <a:ext cx="1715135" cy="93154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00000000-0008-0000-0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00000000-0008-0000-0D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00000000-0008-0000-0D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00000000-0008-0000-0D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00000000-0008-0000-0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00000000-0008-0000-0E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00000000-0008-0000-0E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00000000-0008-0000-0F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00000000-0008-0000-0F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00000000-0008-0000-0F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00000000-0008-0000-0F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00000000-0008-0000-1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00000000-0008-0000-1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00000000-0008-0000-1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00000000-0008-0000-10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00000000-0008-0000-1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00000000-0008-0000-1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00000000-0008-0000-1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00000000-0008-0000-11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00000000-0008-0000-11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00000000-0008-0000-1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00000000-0008-0000-1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00000000-0008-0000-12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00000000-0008-0000-12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00000000-0008-0000-12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00000000-0008-0000-12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4188915" y="28575"/>
          <a:ext cx="1715135" cy="9315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562610</xdr:colOff>
      <xdr:row>3</xdr:row>
      <xdr:rowOff>112395</xdr:rowOff>
    </xdr:to>
    <xdr:pic>
      <xdr:nvPicPr>
        <xdr:cNvPr id="2" name="Picture 1" descr="E:\Petrochemical Pars Zone\5) LOGO\logo farsi.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33165" y="28575"/>
          <a:ext cx="1353185" cy="931545"/>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6B8380FB-39C9-4D99-A2C1-464B5A145B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7BFA1D37-C424-4B3F-B091-2766654C1E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91FE11EE-9E6B-4CB6-AA4C-CCFC1FC0C3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9D7A2D5C-8737-4124-9278-14F2974A3D8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A3D25B8E-EA95-4EE5-8B00-5439381084C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569DFC96-ADD9-4728-8336-4FBE682EE78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0B68D29D-F3A0-49BA-B2AB-DCED6E19B4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D2CCE75E-04AA-4D44-8E82-420CB860305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5B7C002C-4629-497D-868B-C8C4F5249F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1B80A1CA-D124-4947-BB9C-A8D89D3F23F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DC5BB918-CC25-4D70-B063-8CA3DF7896C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627DEBE4-6DF5-4EA6-8F76-B436D8F03C5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FF87E1A3-C467-4A9E-8485-077E1A5264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EBB0A647-9F95-4963-BC0A-B4D4ABCAD1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140970</xdr:rowOff>
    </xdr:to>
    <xdr:pic>
      <xdr:nvPicPr>
        <xdr:cNvPr id="2" name="Picture 1" descr="E:\Petrochemical Pars Zone\5) LOGO\logo farsi.jpg">
          <a:extLst>
            <a:ext uri="{FF2B5EF4-FFF2-40B4-BE49-F238E27FC236}">
              <a16:creationId xmlns:a16="http://schemas.microsoft.com/office/drawing/2014/main" id="{A9D75B76-FE8D-4143-8592-BE3F091FDD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05699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140970</xdr:rowOff>
    </xdr:to>
    <xdr:pic>
      <xdr:nvPicPr>
        <xdr:cNvPr id="3" name="Picture 2" descr="E:\Petrochemical Pars Zone\5) LOGO\logo farsi.jpg">
          <a:extLst>
            <a:ext uri="{FF2B5EF4-FFF2-40B4-BE49-F238E27FC236}">
              <a16:creationId xmlns:a16="http://schemas.microsoft.com/office/drawing/2014/main" id="{D7A7FBE1-CCCE-4F44-AF1F-FDC9B65088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05699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140970</xdr:rowOff>
    </xdr:to>
    <xdr:pic>
      <xdr:nvPicPr>
        <xdr:cNvPr id="4" name="Picture 3" descr="E:\Petrochemical Pars Zone\5) LOGO\logo farsi.jpg">
          <a:extLst>
            <a:ext uri="{FF2B5EF4-FFF2-40B4-BE49-F238E27FC236}">
              <a16:creationId xmlns:a16="http://schemas.microsoft.com/office/drawing/2014/main" id="{A508CF50-B367-4BE8-BBFB-E5ED04E0AD9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05699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140970</xdr:rowOff>
    </xdr:to>
    <xdr:pic>
      <xdr:nvPicPr>
        <xdr:cNvPr id="5" name="Picture 4" descr="E:\Petrochemical Pars Zone\5) LOGO\logo farsi.jpg">
          <a:extLst>
            <a:ext uri="{FF2B5EF4-FFF2-40B4-BE49-F238E27FC236}">
              <a16:creationId xmlns:a16="http://schemas.microsoft.com/office/drawing/2014/main" id="{0ED8383C-5AEF-4707-913C-55A5364784F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05699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140970</xdr:rowOff>
    </xdr:to>
    <xdr:pic>
      <xdr:nvPicPr>
        <xdr:cNvPr id="6" name="Picture 5" descr="E:\Petrochemical Pars Zone\5) LOGO\logo farsi.jpg">
          <a:extLst>
            <a:ext uri="{FF2B5EF4-FFF2-40B4-BE49-F238E27FC236}">
              <a16:creationId xmlns:a16="http://schemas.microsoft.com/office/drawing/2014/main" id="{A4477F00-C652-468E-89CC-0B6222CB0A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05699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140970</xdr:rowOff>
    </xdr:to>
    <xdr:pic>
      <xdr:nvPicPr>
        <xdr:cNvPr id="7" name="Picture 6" descr="E:\Petrochemical Pars Zone\5) LOGO\logo farsi.jpg">
          <a:extLst>
            <a:ext uri="{FF2B5EF4-FFF2-40B4-BE49-F238E27FC236}">
              <a16:creationId xmlns:a16="http://schemas.microsoft.com/office/drawing/2014/main" id="{2AAB2302-5FFA-43EB-9D0E-96318C5E92B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056990"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140970</xdr:rowOff>
    </xdr:to>
    <xdr:pic>
      <xdr:nvPicPr>
        <xdr:cNvPr id="8" name="Picture 7" descr="E:\Petrochemical Pars Zone\5) LOGO\logo farsi.jpg">
          <a:extLst>
            <a:ext uri="{FF2B5EF4-FFF2-40B4-BE49-F238E27FC236}">
              <a16:creationId xmlns:a16="http://schemas.microsoft.com/office/drawing/2014/main" id="{D3600D55-AAC4-4842-A28E-01C87B6AB8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056990" y="28575"/>
          <a:ext cx="1353185" cy="93154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3</xdr:row>
      <xdr:rowOff>74295</xdr:rowOff>
    </xdr:to>
    <xdr:pic>
      <xdr:nvPicPr>
        <xdr:cNvPr id="2" name="Picture 1" descr="E:\Petrochemical Pars Zone\5) LOGO\logo farsi.jpg">
          <a:extLst>
            <a:ext uri="{FF2B5EF4-FFF2-40B4-BE49-F238E27FC236}">
              <a16:creationId xmlns:a16="http://schemas.microsoft.com/office/drawing/2014/main" id="{154562B8-222D-4F44-8686-132C845AAF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3" name="Picture 2" descr="E:\Petrochemical Pars Zone\5) LOGO\logo farsi.jpg">
          <a:extLst>
            <a:ext uri="{FF2B5EF4-FFF2-40B4-BE49-F238E27FC236}">
              <a16:creationId xmlns:a16="http://schemas.microsoft.com/office/drawing/2014/main" id="{8947EA90-7408-4D10-BCB0-7AB311CC410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4" name="Picture 3" descr="E:\Petrochemical Pars Zone\5) LOGO\logo farsi.jpg">
          <a:extLst>
            <a:ext uri="{FF2B5EF4-FFF2-40B4-BE49-F238E27FC236}">
              <a16:creationId xmlns:a16="http://schemas.microsoft.com/office/drawing/2014/main" id="{D6BEDA1D-5510-4BA5-B48F-91FA9B3173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5" name="Picture 4" descr="E:\Petrochemical Pars Zone\5) LOGO\logo farsi.jpg">
          <a:extLst>
            <a:ext uri="{FF2B5EF4-FFF2-40B4-BE49-F238E27FC236}">
              <a16:creationId xmlns:a16="http://schemas.microsoft.com/office/drawing/2014/main" id="{D2387103-BD2D-41D3-8784-32336DDE70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6" name="Picture 5" descr="E:\Petrochemical Pars Zone\5) LOGO\logo farsi.jpg">
          <a:extLst>
            <a:ext uri="{FF2B5EF4-FFF2-40B4-BE49-F238E27FC236}">
              <a16:creationId xmlns:a16="http://schemas.microsoft.com/office/drawing/2014/main" id="{5F56E2EA-704A-4F9D-9DA9-1C88314FC2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7" name="Picture 6" descr="E:\Petrochemical Pars Zone\5) LOGO\logo farsi.jpg">
          <a:extLst>
            <a:ext uri="{FF2B5EF4-FFF2-40B4-BE49-F238E27FC236}">
              <a16:creationId xmlns:a16="http://schemas.microsoft.com/office/drawing/2014/main" id="{A47B10BA-D6D4-4E7F-AD7C-98B50689166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3</xdr:row>
      <xdr:rowOff>74295</xdr:rowOff>
    </xdr:to>
    <xdr:pic>
      <xdr:nvPicPr>
        <xdr:cNvPr id="8" name="Picture 7" descr="E:\Petrochemical Pars Zone\5) LOGO\logo farsi.jpg">
          <a:extLst>
            <a:ext uri="{FF2B5EF4-FFF2-40B4-BE49-F238E27FC236}">
              <a16:creationId xmlns:a16="http://schemas.microsoft.com/office/drawing/2014/main" id="{A5BE1C52-66CF-437A-BF5D-9ED1619874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4</xdr:row>
      <xdr:rowOff>17145</xdr:rowOff>
    </xdr:to>
    <xdr:pic>
      <xdr:nvPicPr>
        <xdr:cNvPr id="2" name="Picture 1" descr="E:\Petrochemical Pars Zone\5) LOGO\logo farsi.jpg">
          <a:extLst>
            <a:ext uri="{FF2B5EF4-FFF2-40B4-BE49-F238E27FC236}">
              <a16:creationId xmlns:a16="http://schemas.microsoft.com/office/drawing/2014/main" id="{19754C69-242C-4DD1-BEF3-EB6C74A65A8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3" name="Picture 2" descr="E:\Petrochemical Pars Zone\5) LOGO\logo farsi.jpg">
          <a:extLst>
            <a:ext uri="{FF2B5EF4-FFF2-40B4-BE49-F238E27FC236}">
              <a16:creationId xmlns:a16="http://schemas.microsoft.com/office/drawing/2014/main" id="{C16DAFE7-818C-46C2-A1FB-8D919020A8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4" name="Picture 3" descr="E:\Petrochemical Pars Zone\5) LOGO\logo farsi.jpg">
          <a:extLst>
            <a:ext uri="{FF2B5EF4-FFF2-40B4-BE49-F238E27FC236}">
              <a16:creationId xmlns:a16="http://schemas.microsoft.com/office/drawing/2014/main" id="{8E25C5F9-F3B2-4101-8616-6BB6795275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5" name="Picture 4" descr="E:\Petrochemical Pars Zone\5) LOGO\logo farsi.jpg">
          <a:extLst>
            <a:ext uri="{FF2B5EF4-FFF2-40B4-BE49-F238E27FC236}">
              <a16:creationId xmlns:a16="http://schemas.microsoft.com/office/drawing/2014/main" id="{11827128-E62A-453C-95C9-1A6101BD56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6" name="Picture 5" descr="E:\Petrochemical Pars Zone\5) LOGO\logo farsi.jpg">
          <a:extLst>
            <a:ext uri="{FF2B5EF4-FFF2-40B4-BE49-F238E27FC236}">
              <a16:creationId xmlns:a16="http://schemas.microsoft.com/office/drawing/2014/main" id="{9A6764D9-BBCB-4442-82CC-D693346062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7" name="Picture 6" descr="E:\Petrochemical Pars Zone\5) LOGO\logo farsi.jpg">
          <a:extLst>
            <a:ext uri="{FF2B5EF4-FFF2-40B4-BE49-F238E27FC236}">
              <a16:creationId xmlns:a16="http://schemas.microsoft.com/office/drawing/2014/main" id="{387F83FA-80DD-432B-BCD0-E2B436BD81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8" name="Picture 7" descr="E:\Petrochemical Pars Zone\5) LOGO\logo farsi.jpg">
          <a:extLst>
            <a:ext uri="{FF2B5EF4-FFF2-40B4-BE49-F238E27FC236}">
              <a16:creationId xmlns:a16="http://schemas.microsoft.com/office/drawing/2014/main" id="{FD44143B-ECE5-474D-9414-A08493BEA43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104615" y="28575"/>
          <a:ext cx="1353185" cy="93154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4</xdr:row>
      <xdr:rowOff>17145</xdr:rowOff>
    </xdr:to>
    <xdr:pic>
      <xdr:nvPicPr>
        <xdr:cNvPr id="2" name="Picture 1" descr="E:\Petrochemical Pars Zone\5) LOGO\logo farsi.jpg">
          <a:extLst>
            <a:ext uri="{FF2B5EF4-FFF2-40B4-BE49-F238E27FC236}">
              <a16:creationId xmlns:a16="http://schemas.microsoft.com/office/drawing/2014/main" id="{E015BAF7-215A-4312-8C77-FCD2CA43E0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3" name="Picture 2" descr="E:\Petrochemical Pars Zone\5) LOGO\logo farsi.jpg">
          <a:extLst>
            <a:ext uri="{FF2B5EF4-FFF2-40B4-BE49-F238E27FC236}">
              <a16:creationId xmlns:a16="http://schemas.microsoft.com/office/drawing/2014/main" id="{382A812C-A8D7-46E3-AD96-A30A8D5489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4" name="Picture 3" descr="E:\Petrochemical Pars Zone\5) LOGO\logo farsi.jpg">
          <a:extLst>
            <a:ext uri="{FF2B5EF4-FFF2-40B4-BE49-F238E27FC236}">
              <a16:creationId xmlns:a16="http://schemas.microsoft.com/office/drawing/2014/main" id="{B0B4FD97-5D0A-4BC1-B637-27F2C7CE259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5" name="Picture 4" descr="E:\Petrochemical Pars Zone\5) LOGO\logo farsi.jpg">
          <a:extLst>
            <a:ext uri="{FF2B5EF4-FFF2-40B4-BE49-F238E27FC236}">
              <a16:creationId xmlns:a16="http://schemas.microsoft.com/office/drawing/2014/main" id="{B13FF768-8E16-4F53-BB63-49102499F7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6" name="Picture 5" descr="E:\Petrochemical Pars Zone\5) LOGO\logo farsi.jpg">
          <a:extLst>
            <a:ext uri="{FF2B5EF4-FFF2-40B4-BE49-F238E27FC236}">
              <a16:creationId xmlns:a16="http://schemas.microsoft.com/office/drawing/2014/main" id="{9757AC56-2743-4C20-8C90-F2C9ABFAF8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7" name="Picture 6" descr="E:\Petrochemical Pars Zone\5) LOGO\logo farsi.jpg">
          <a:extLst>
            <a:ext uri="{FF2B5EF4-FFF2-40B4-BE49-F238E27FC236}">
              <a16:creationId xmlns:a16="http://schemas.microsoft.com/office/drawing/2014/main" id="{94E61766-C705-465C-8C88-180030BD1F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8" name="Picture 7" descr="E:\Petrochemical Pars Zone\5) LOGO\logo farsi.jpg">
          <a:extLst>
            <a:ext uri="{FF2B5EF4-FFF2-40B4-BE49-F238E27FC236}">
              <a16:creationId xmlns:a16="http://schemas.microsoft.com/office/drawing/2014/main" id="{FC5398F0-2790-4B03-85C6-5C31622FCA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4</xdr:row>
      <xdr:rowOff>17145</xdr:rowOff>
    </xdr:to>
    <xdr:pic>
      <xdr:nvPicPr>
        <xdr:cNvPr id="2" name="Picture 1" descr="E:\Petrochemical Pars Zone\5) LOGO\logo farsi.jpg">
          <a:extLst>
            <a:ext uri="{FF2B5EF4-FFF2-40B4-BE49-F238E27FC236}">
              <a16:creationId xmlns:a16="http://schemas.microsoft.com/office/drawing/2014/main" id="{6CF7175E-E3D2-4ABF-95CD-7153B40299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3" name="Picture 2" descr="E:\Petrochemical Pars Zone\5) LOGO\logo farsi.jpg">
          <a:extLst>
            <a:ext uri="{FF2B5EF4-FFF2-40B4-BE49-F238E27FC236}">
              <a16:creationId xmlns:a16="http://schemas.microsoft.com/office/drawing/2014/main" id="{B5BCA796-CF41-4267-945A-6F6E253327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4" name="Picture 3" descr="E:\Petrochemical Pars Zone\5) LOGO\logo farsi.jpg">
          <a:extLst>
            <a:ext uri="{FF2B5EF4-FFF2-40B4-BE49-F238E27FC236}">
              <a16:creationId xmlns:a16="http://schemas.microsoft.com/office/drawing/2014/main" id="{BD87F975-9D52-424B-A179-1429B87B2A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5" name="Picture 4" descr="E:\Petrochemical Pars Zone\5) LOGO\logo farsi.jpg">
          <a:extLst>
            <a:ext uri="{FF2B5EF4-FFF2-40B4-BE49-F238E27FC236}">
              <a16:creationId xmlns:a16="http://schemas.microsoft.com/office/drawing/2014/main" id="{B52D3A3A-59E7-4C73-8E6A-D4F329906D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6" name="Picture 5" descr="E:\Petrochemical Pars Zone\5) LOGO\logo farsi.jpg">
          <a:extLst>
            <a:ext uri="{FF2B5EF4-FFF2-40B4-BE49-F238E27FC236}">
              <a16:creationId xmlns:a16="http://schemas.microsoft.com/office/drawing/2014/main" id="{E4062739-6F0F-48BF-855A-C98A8C11F6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7" name="Picture 6" descr="E:\Petrochemical Pars Zone\5) LOGO\logo farsi.jpg">
          <a:extLst>
            <a:ext uri="{FF2B5EF4-FFF2-40B4-BE49-F238E27FC236}">
              <a16:creationId xmlns:a16="http://schemas.microsoft.com/office/drawing/2014/main" id="{13752644-BB70-4A07-AF89-1868B0F1A30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8" name="Picture 7" descr="E:\Petrochemical Pars Zone\5) LOGO\logo farsi.jpg">
          <a:extLst>
            <a:ext uri="{FF2B5EF4-FFF2-40B4-BE49-F238E27FC236}">
              <a16:creationId xmlns:a16="http://schemas.microsoft.com/office/drawing/2014/main" id="{1E2AE748-D382-4F99-B44A-B5831210C3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86360</xdr:colOff>
      <xdr:row>4</xdr:row>
      <xdr:rowOff>17145</xdr:rowOff>
    </xdr:to>
    <xdr:pic>
      <xdr:nvPicPr>
        <xdr:cNvPr id="2" name="Picture 1" descr="E:\Petrochemical Pars Zone\5) LOGO\logo farsi.jpg">
          <a:extLst>
            <a:ext uri="{FF2B5EF4-FFF2-40B4-BE49-F238E27FC236}">
              <a16:creationId xmlns:a16="http://schemas.microsoft.com/office/drawing/2014/main" id="{C1F59F58-B8F4-4171-BA27-37E5B1D0F3C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3" name="Picture 2" descr="E:\Petrochemical Pars Zone\5) LOGO\logo farsi.jpg">
          <a:extLst>
            <a:ext uri="{FF2B5EF4-FFF2-40B4-BE49-F238E27FC236}">
              <a16:creationId xmlns:a16="http://schemas.microsoft.com/office/drawing/2014/main" id="{532C0B81-45EB-4564-9CAC-B4D2E951D4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4" name="Picture 3" descr="E:\Petrochemical Pars Zone\5) LOGO\logo farsi.jpg">
          <a:extLst>
            <a:ext uri="{FF2B5EF4-FFF2-40B4-BE49-F238E27FC236}">
              <a16:creationId xmlns:a16="http://schemas.microsoft.com/office/drawing/2014/main" id="{BC829BFD-EEEC-44DE-90A5-2CEC24C5741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5" name="Picture 4" descr="E:\Petrochemical Pars Zone\5) LOGO\logo farsi.jpg">
          <a:extLst>
            <a:ext uri="{FF2B5EF4-FFF2-40B4-BE49-F238E27FC236}">
              <a16:creationId xmlns:a16="http://schemas.microsoft.com/office/drawing/2014/main" id="{D1282A9D-D54C-45C5-83E1-C5580E62EB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6" name="Picture 5" descr="E:\Petrochemical Pars Zone\5) LOGO\logo farsi.jpg">
          <a:extLst>
            <a:ext uri="{FF2B5EF4-FFF2-40B4-BE49-F238E27FC236}">
              <a16:creationId xmlns:a16="http://schemas.microsoft.com/office/drawing/2014/main" id="{A6F4F357-4715-4321-A61E-B2723415BD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7" name="Picture 6" descr="E:\Petrochemical Pars Zone\5) LOGO\logo farsi.jpg">
          <a:extLst>
            <a:ext uri="{FF2B5EF4-FFF2-40B4-BE49-F238E27FC236}">
              <a16:creationId xmlns:a16="http://schemas.microsoft.com/office/drawing/2014/main" id="{C9A1F777-D615-4BEC-A11C-BE16F53D0D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twoCellAnchor editAs="oneCell">
    <xdr:from>
      <xdr:col>0</xdr:col>
      <xdr:colOff>28575</xdr:colOff>
      <xdr:row>0</xdr:row>
      <xdr:rowOff>28575</xdr:rowOff>
    </xdr:from>
    <xdr:to>
      <xdr:col>3</xdr:col>
      <xdr:colOff>86360</xdr:colOff>
      <xdr:row>4</xdr:row>
      <xdr:rowOff>17145</xdr:rowOff>
    </xdr:to>
    <xdr:pic>
      <xdr:nvPicPr>
        <xdr:cNvPr id="8" name="Picture 7" descr="E:\Petrochemical Pars Zone\5) LOGO\logo farsi.jpg">
          <a:extLst>
            <a:ext uri="{FF2B5EF4-FFF2-40B4-BE49-F238E27FC236}">
              <a16:creationId xmlns:a16="http://schemas.microsoft.com/office/drawing/2014/main" id="{A0E4407B-E29B-45F1-BE0A-F4D7238062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76065" y="28575"/>
          <a:ext cx="1353185" cy="110299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28576</xdr:colOff>
      <xdr:row>0</xdr:row>
      <xdr:rowOff>28575</xdr:rowOff>
    </xdr:from>
    <xdr:to>
      <xdr:col>3</xdr:col>
      <xdr:colOff>77932</xdr:colOff>
      <xdr:row>3</xdr:row>
      <xdr:rowOff>60614</xdr:rowOff>
    </xdr:to>
    <xdr:pic>
      <xdr:nvPicPr>
        <xdr:cNvPr id="2" name="Picture 1" descr="E:\Petrochemical Pars Zone\5) LOGO\logo farsi.jpg">
          <a:extLst>
            <a:ext uri="{FF2B5EF4-FFF2-40B4-BE49-F238E27FC236}">
              <a16:creationId xmlns:a16="http://schemas.microsoft.com/office/drawing/2014/main" id="{27AF1C2E-86F3-46CB-B48C-38075F4DA8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9587363" y="28575"/>
          <a:ext cx="1356879" cy="9239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95249</xdr:colOff>
      <xdr:row>3</xdr:row>
      <xdr:rowOff>133350</xdr:rowOff>
    </xdr:to>
    <xdr:pic>
      <xdr:nvPicPr>
        <xdr:cNvPr id="2" name="Picture 1" descr="E:\Petrochemical Pars Zone\5) LOGO\logo farsi.jpg">
          <a:extLst>
            <a:ext uri="{FF2B5EF4-FFF2-40B4-BE49-F238E27FC236}">
              <a16:creationId xmlns:a16="http://schemas.microsoft.com/office/drawing/2014/main" id="{1216D205-144F-44EB-ACF4-CCB3E8231C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67176" y="0"/>
          <a:ext cx="1390649" cy="101917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562610</xdr:colOff>
      <xdr:row>3</xdr:row>
      <xdr:rowOff>112395</xdr:rowOff>
    </xdr:to>
    <xdr:pic>
      <xdr:nvPicPr>
        <xdr:cNvPr id="2" name="Picture 1" descr="E:\Petrochemical Pars Zone\5) LOGO\logo farsi.jp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3316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9" name="Picture 8" descr="E:\Petrochemical Pars Zone\5) LOGO\logo farsi.jpg">
          <a:extLst>
            <a:ext uri="{FF2B5EF4-FFF2-40B4-BE49-F238E27FC236}">
              <a16:creationId xmlns:a16="http://schemas.microsoft.com/office/drawing/2014/main" id="{00000000-0008-0000-02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10" name="Picture 9" descr="E:\Petrochemical Pars Zone\5) LOGO\logo farsi.jpg">
          <a:extLst>
            <a:ext uri="{FF2B5EF4-FFF2-40B4-BE49-F238E27FC236}">
              <a16:creationId xmlns:a16="http://schemas.microsoft.com/office/drawing/2014/main" id="{00000000-0008-0000-0200-00000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11" name="Picture 10" descr="E:\Petrochemical Pars Zone\5) LOGO\logo farsi.jpg">
          <a:extLst>
            <a:ext uri="{FF2B5EF4-FFF2-40B4-BE49-F238E27FC236}">
              <a16:creationId xmlns:a16="http://schemas.microsoft.com/office/drawing/2014/main" id="{00000000-0008-0000-0200-00000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12" name="Picture 11" descr="E:\Petrochemical Pars Zone\5) LOGO\logo farsi.jpg">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13" name="Picture 12" descr="E:\Petrochemical Pars Zone\5) LOGO\logo farsi.jpg">
          <a:extLst>
            <a:ext uri="{FF2B5EF4-FFF2-40B4-BE49-F238E27FC236}">
              <a16:creationId xmlns:a16="http://schemas.microsoft.com/office/drawing/2014/main" id="{00000000-0008-0000-02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14" name="Picture 13" descr="E:\Petrochemical Pars Zone\5) LOGO\logo farsi.jpg">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0</xdr:colOff>
      <xdr:row>3</xdr:row>
      <xdr:rowOff>123825</xdr:rowOff>
    </xdr:to>
    <xdr:pic>
      <xdr:nvPicPr>
        <xdr:cNvPr id="2" name="Picture 1" descr="E:\Petrochemical Pars Zone\5) LOGO\logo farsi.jpg">
          <a:extLst>
            <a:ext uri="{FF2B5EF4-FFF2-40B4-BE49-F238E27FC236}">
              <a16:creationId xmlns:a16="http://schemas.microsoft.com/office/drawing/2014/main" id="{FC1593B8-5383-4F22-A124-0F5DF9A5EE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362425" y="28575"/>
          <a:ext cx="1266825" cy="981075"/>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885825</xdr:colOff>
      <xdr:row>3</xdr:row>
      <xdr:rowOff>114300</xdr:rowOff>
    </xdr:to>
    <xdr:pic>
      <xdr:nvPicPr>
        <xdr:cNvPr id="2" name="Picture 1" descr="E:\Petrochemical Pars Zone\5) LOGO\logo farsi.jpg">
          <a:extLst>
            <a:ext uri="{FF2B5EF4-FFF2-40B4-BE49-F238E27FC236}">
              <a16:creationId xmlns:a16="http://schemas.microsoft.com/office/drawing/2014/main" id="{08BF85FE-901B-418B-AC6C-9473BCDBBBB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381475" y="0"/>
          <a:ext cx="1276350" cy="10001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885825</xdr:colOff>
      <xdr:row>5</xdr:row>
      <xdr:rowOff>9525</xdr:rowOff>
    </xdr:to>
    <xdr:pic>
      <xdr:nvPicPr>
        <xdr:cNvPr id="3" name="Picture 2" descr="E:\Petrochemical Pars Zone\5) LOGO\logo farsi.jpg">
          <a:extLst>
            <a:ext uri="{FF2B5EF4-FFF2-40B4-BE49-F238E27FC236}">
              <a16:creationId xmlns:a16="http://schemas.microsoft.com/office/drawing/2014/main" id="{8DED5ECA-8DD4-44B7-88FA-B810D7FE48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381475" y="0"/>
          <a:ext cx="1276350" cy="1000125"/>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857251</xdr:colOff>
      <xdr:row>3</xdr:row>
      <xdr:rowOff>219076</xdr:rowOff>
    </xdr:to>
    <xdr:pic>
      <xdr:nvPicPr>
        <xdr:cNvPr id="3" name="Picture 2" descr="E:\Petrochemical Pars Zone\5) LOGO\logo farsi.jpg">
          <a:extLst>
            <a:ext uri="{FF2B5EF4-FFF2-40B4-BE49-F238E27FC236}">
              <a16:creationId xmlns:a16="http://schemas.microsoft.com/office/drawing/2014/main" id="{74CC6A28-F4EB-485F-8F21-1EB3EA430C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562449" y="1"/>
          <a:ext cx="1247775" cy="110490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847725</xdr:colOff>
      <xdr:row>3</xdr:row>
      <xdr:rowOff>85726</xdr:rowOff>
    </xdr:to>
    <xdr:pic>
      <xdr:nvPicPr>
        <xdr:cNvPr id="2" name="Picture 1" descr="E:\Petrochemical Pars Zone\5) LOGO\logo farsi.jpg">
          <a:extLst>
            <a:ext uri="{FF2B5EF4-FFF2-40B4-BE49-F238E27FC236}">
              <a16:creationId xmlns:a16="http://schemas.microsoft.com/office/drawing/2014/main" id="{96E33138-B0B9-419B-8C29-0BBE923B5A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571975" y="1"/>
          <a:ext cx="1238250" cy="971550"/>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742950</xdr:colOff>
      <xdr:row>3</xdr:row>
      <xdr:rowOff>133350</xdr:rowOff>
    </xdr:to>
    <xdr:pic>
      <xdr:nvPicPr>
        <xdr:cNvPr id="2" name="Picture 1" descr="E:\Petrochemical Pars Zone\5) LOGO\logo farsi.jpg">
          <a:extLst>
            <a:ext uri="{FF2B5EF4-FFF2-40B4-BE49-F238E27FC236}">
              <a16:creationId xmlns:a16="http://schemas.microsoft.com/office/drawing/2014/main" id="{5AE27D90-471D-4337-8FC7-637167ECC2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676750" y="0"/>
          <a:ext cx="1133474" cy="101917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742950</xdr:colOff>
      <xdr:row>3</xdr:row>
      <xdr:rowOff>133350</xdr:rowOff>
    </xdr:to>
    <xdr:pic>
      <xdr:nvPicPr>
        <xdr:cNvPr id="2" name="Picture 1" descr="E:\Petrochemical Pars Zone\5) LOGO\logo farsi.jpg">
          <a:extLst>
            <a:ext uri="{FF2B5EF4-FFF2-40B4-BE49-F238E27FC236}">
              <a16:creationId xmlns:a16="http://schemas.microsoft.com/office/drawing/2014/main" id="{D14F62F9-DB60-4271-B59E-D4E9364A0AF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200500" y="0"/>
          <a:ext cx="1133474" cy="101917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742950</xdr:colOff>
      <xdr:row>3</xdr:row>
      <xdr:rowOff>133350</xdr:rowOff>
    </xdr:to>
    <xdr:pic>
      <xdr:nvPicPr>
        <xdr:cNvPr id="2" name="Picture 1" descr="E:\Petrochemical Pars Zone\5) LOGO\logo farsi.jpg">
          <a:extLst>
            <a:ext uri="{FF2B5EF4-FFF2-40B4-BE49-F238E27FC236}">
              <a16:creationId xmlns:a16="http://schemas.microsoft.com/office/drawing/2014/main" id="{5E881791-EC40-4A4C-9D3B-281B571C87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305275" y="0"/>
          <a:ext cx="1133474" cy="101917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742950</xdr:colOff>
      <xdr:row>3</xdr:row>
      <xdr:rowOff>133350</xdr:rowOff>
    </xdr:to>
    <xdr:pic>
      <xdr:nvPicPr>
        <xdr:cNvPr id="2" name="Picture 1" descr="E:\Petrochemical Pars Zone\5) LOGO\logo farsi.jpg">
          <a:extLst>
            <a:ext uri="{FF2B5EF4-FFF2-40B4-BE49-F238E27FC236}">
              <a16:creationId xmlns:a16="http://schemas.microsoft.com/office/drawing/2014/main" id="{800756AB-2FD3-4A97-B70D-2170D84DE7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533875" y="0"/>
          <a:ext cx="1133474" cy="101917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742950</xdr:colOff>
      <xdr:row>3</xdr:row>
      <xdr:rowOff>133350</xdr:rowOff>
    </xdr:to>
    <xdr:pic>
      <xdr:nvPicPr>
        <xdr:cNvPr id="2" name="Picture 1" descr="E:\Petrochemical Pars Zone\5) LOGO\logo farsi.jpg">
          <a:extLst>
            <a:ext uri="{FF2B5EF4-FFF2-40B4-BE49-F238E27FC236}">
              <a16:creationId xmlns:a16="http://schemas.microsoft.com/office/drawing/2014/main" id="{A36EF449-51D4-4897-8634-54F2E3418A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533875" y="0"/>
          <a:ext cx="1133474" cy="10191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562610</xdr:colOff>
      <xdr:row>3</xdr:row>
      <xdr:rowOff>112395</xdr:rowOff>
    </xdr:to>
    <xdr:pic>
      <xdr:nvPicPr>
        <xdr:cNvPr id="2" name="Picture 1" descr="E:\Petrochemical Pars Zone\5) LOGO\logo farsi.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3" name="Picture 2" descr="E:\Petrochemical Pars Zone\5) LOGO\logo farsi.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4" name="Picture 3" descr="E:\Petrochemical Pars Zone\5) LOGO\logo farsi.jp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5" name="Picture 4" descr="E:\Petrochemical Pars Zone\5) LOGO\logo farsi.jpg">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6" name="Picture 5" descr="E:\Petrochemical Pars Zone\5) LOGO\logo farsi.jpg">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7" name="Picture 6" descr="E:\Petrochemical Pars Zone\5) LOGO\logo farsi.jpg">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8" name="Picture 7" descr="E:\Petrochemical Pars Zone\5) LOGO\logo farsi.jpg">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742950</xdr:colOff>
      <xdr:row>3</xdr:row>
      <xdr:rowOff>133350</xdr:rowOff>
    </xdr:to>
    <xdr:pic>
      <xdr:nvPicPr>
        <xdr:cNvPr id="2" name="Picture 1" descr="E:\Petrochemical Pars Zone\5) LOGO\logo farsi.jpg">
          <a:extLst>
            <a:ext uri="{FF2B5EF4-FFF2-40B4-BE49-F238E27FC236}">
              <a16:creationId xmlns:a16="http://schemas.microsoft.com/office/drawing/2014/main" id="{EEC3E82F-90C5-4E63-BA6F-B795450A990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533875" y="0"/>
          <a:ext cx="1133474" cy="101917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742950</xdr:colOff>
      <xdr:row>3</xdr:row>
      <xdr:rowOff>133350</xdr:rowOff>
    </xdr:to>
    <xdr:pic>
      <xdr:nvPicPr>
        <xdr:cNvPr id="2" name="Picture 1" descr="E:\Petrochemical Pars Zone\5) LOGO\logo farsi.jpg">
          <a:extLst>
            <a:ext uri="{FF2B5EF4-FFF2-40B4-BE49-F238E27FC236}">
              <a16:creationId xmlns:a16="http://schemas.microsoft.com/office/drawing/2014/main" id="{BDB85F62-7274-4ACF-A58E-717E5C45DDA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533875" y="0"/>
          <a:ext cx="1133474" cy="101917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742950</xdr:colOff>
      <xdr:row>3</xdr:row>
      <xdr:rowOff>133350</xdr:rowOff>
    </xdr:to>
    <xdr:pic>
      <xdr:nvPicPr>
        <xdr:cNvPr id="2" name="Picture 1" descr="E:\Petrochemical Pars Zone\5) LOGO\logo farsi.jpg">
          <a:extLst>
            <a:ext uri="{FF2B5EF4-FFF2-40B4-BE49-F238E27FC236}">
              <a16:creationId xmlns:a16="http://schemas.microsoft.com/office/drawing/2014/main" id="{09280C6A-B487-47C3-9AE5-5AB9C74DE7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6591025" y="0"/>
          <a:ext cx="1133474" cy="1019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562610</xdr:colOff>
      <xdr:row>3</xdr:row>
      <xdr:rowOff>112395</xdr:rowOff>
    </xdr:to>
    <xdr:pic>
      <xdr:nvPicPr>
        <xdr:cNvPr id="2" name="Picture 1" descr="E:\Petrochemical Pars Zone\5) LOGO\logo farsi.jp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3" name="Picture 2" descr="E:\Petrochemical Pars Zone\5) LOGO\logo farsi.jp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4" name="Picture 3" descr="E:\Petrochemical Pars Zone\5) LOGO\logo farsi.jpg">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5" name="Picture 4" descr="E:\Petrochemical Pars Zone\5) LOGO\logo farsi.jpg">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6" name="Picture 5" descr="E:\Petrochemical Pars Zone\5) LOGO\logo farsi.jpg">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7" name="Picture 6" descr="E:\Petrochemical Pars Zone\5) LOGO\logo farsi.jpg">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8" name="Picture 7" descr="E:\Petrochemical Pars Zone\5) LOGO\logo farsi.jpg">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562610</xdr:colOff>
      <xdr:row>3</xdr:row>
      <xdr:rowOff>112395</xdr:rowOff>
    </xdr:to>
    <xdr:pic>
      <xdr:nvPicPr>
        <xdr:cNvPr id="2" name="Picture 1" descr="E:\Petrochemical Pars Zone\5) LOGO\logo farsi.jpg">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3" name="Picture 2" descr="E:\Petrochemical Pars Zone\5) LOGO\logo farsi.jpg">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4" name="Picture 3" descr="E:\Petrochemical Pars Zone\5) LOGO\logo farsi.jpg">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5" name="Picture 4" descr="E:\Petrochemical Pars Zone\5) LOGO\logo farsi.jpg">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6" name="Picture 5" descr="E:\Petrochemical Pars Zone\5) LOGO\logo farsi.jpg">
          <a:extLst>
            <a:ext uri="{FF2B5EF4-FFF2-40B4-BE49-F238E27FC236}">
              <a16:creationId xmlns:a16="http://schemas.microsoft.com/office/drawing/2014/main" id="{00000000-0008-0000-05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7" name="Picture 6" descr="E:\Petrochemical Pars Zone\5) LOGO\logo farsi.jpg">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8" name="Picture 7" descr="E:\Petrochemical Pars Zone\5) LOGO\logo farsi.jpg">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562610</xdr:colOff>
      <xdr:row>3</xdr:row>
      <xdr:rowOff>112395</xdr:rowOff>
    </xdr:to>
    <xdr:pic>
      <xdr:nvPicPr>
        <xdr:cNvPr id="2" name="Picture 1" descr="E:\Petrochemical Pars Zone\5) LOGO\logo farsi.jp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3" name="Picture 2" descr="E:\Petrochemical Pars Zone\5) LOGO\logo farsi.jpg">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4" name="Picture 3" descr="E:\Petrochemical Pars Zone\5) LOGO\logo farsi.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5" name="Picture 4" descr="E:\Petrochemical Pars Zone\5) LOGO\logo farsi.jpg">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6" name="Picture 5" descr="E:\Petrochemical Pars Zone\5) LOGO\logo farsi.jpg">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7" name="Picture 6" descr="E:\Petrochemical Pars Zone\5) LOGO\logo farsi.jpg">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8" name="Picture 7" descr="E:\Petrochemical Pars Zone\5) LOGO\logo farsi.jpg">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562610</xdr:colOff>
      <xdr:row>3</xdr:row>
      <xdr:rowOff>112395</xdr:rowOff>
    </xdr:to>
    <xdr:pic>
      <xdr:nvPicPr>
        <xdr:cNvPr id="2" name="Picture 1" descr="E:\Petrochemical Pars Zone\5) LOGO\logo farsi.jpg">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3" name="Picture 2" descr="E:\Petrochemical Pars Zone\5) LOGO\logo farsi.jpg">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4" name="Picture 3" descr="E:\Petrochemical Pars Zone\5) LOGO\logo farsi.jpg">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5" name="Picture 4" descr="E:\Petrochemical Pars Zone\5) LOGO\logo farsi.jpg">
          <a:extLst>
            <a:ext uri="{FF2B5EF4-FFF2-40B4-BE49-F238E27FC236}">
              <a16:creationId xmlns:a16="http://schemas.microsoft.com/office/drawing/2014/main" id="{00000000-0008-0000-0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6" name="Picture 5" descr="E:\Petrochemical Pars Zone\5) LOGO\logo farsi.jpg">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7" name="Picture 6" descr="E:\Petrochemical Pars Zone\5) LOGO\logo farsi.jpg">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8" name="Picture 7" descr="E:\Petrochemical Pars Zone\5) LOGO\logo farsi.jpg">
          <a:extLst>
            <a:ext uri="{FF2B5EF4-FFF2-40B4-BE49-F238E27FC236}">
              <a16:creationId xmlns:a16="http://schemas.microsoft.com/office/drawing/2014/main" id="{00000000-0008-0000-07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562610</xdr:colOff>
      <xdr:row>3</xdr:row>
      <xdr:rowOff>112395</xdr:rowOff>
    </xdr:to>
    <xdr:pic>
      <xdr:nvPicPr>
        <xdr:cNvPr id="2" name="Picture 1" descr="E:\Petrochemical Pars Zone\5) LOGO\logo farsi.jp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3" name="Picture 2" descr="E:\Petrochemical Pars Zone\5) LOGO\logo farsi.jpg">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4" name="Picture 3" descr="E:\Petrochemical Pars Zone\5) LOGO\logo farsi.jpg">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5" name="Picture 4" descr="E:\Petrochemical Pars Zone\5) LOGO\logo farsi.jpg">
          <a:extLst>
            <a:ext uri="{FF2B5EF4-FFF2-40B4-BE49-F238E27FC236}">
              <a16:creationId xmlns:a16="http://schemas.microsoft.com/office/drawing/2014/main" id="{00000000-0008-0000-0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6" name="Picture 5" descr="E:\Petrochemical Pars Zone\5) LOGO\logo farsi.jpg">
          <a:extLst>
            <a:ext uri="{FF2B5EF4-FFF2-40B4-BE49-F238E27FC236}">
              <a16:creationId xmlns:a16="http://schemas.microsoft.com/office/drawing/2014/main" id="{00000000-0008-0000-08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7" name="Picture 6" descr="E:\Petrochemical Pars Zone\5) LOGO\logo farsi.jpg">
          <a:extLst>
            <a:ext uri="{FF2B5EF4-FFF2-40B4-BE49-F238E27FC236}">
              <a16:creationId xmlns:a16="http://schemas.microsoft.com/office/drawing/2014/main" id="{00000000-0008-0000-08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twoCellAnchor editAs="oneCell">
    <xdr:from>
      <xdr:col>0</xdr:col>
      <xdr:colOff>28575</xdr:colOff>
      <xdr:row>0</xdr:row>
      <xdr:rowOff>28575</xdr:rowOff>
    </xdr:from>
    <xdr:to>
      <xdr:col>3</xdr:col>
      <xdr:colOff>562610</xdr:colOff>
      <xdr:row>3</xdr:row>
      <xdr:rowOff>112395</xdr:rowOff>
    </xdr:to>
    <xdr:pic>
      <xdr:nvPicPr>
        <xdr:cNvPr id="8" name="Picture 7" descr="E:\Petrochemical Pars Zone\5) LOGO\logo farsi.jpg">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5914115" y="28575"/>
          <a:ext cx="1353185" cy="9315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ance\Finance\Monfared\&#1601;&#1585;&#1605;%20&#1607;&#1575;\&#1576;&#1585;&#1711;&#1607;%20&#1605;&#1581;&#1575;&#1587;&#1576;&#1607;%20&#1589;&#1608;&#1585;&#1578;%20&#1608;&#1590;&#1593;&#1740;&#1578;-&#1570;&#1583;&#1740;&#15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nance\Finance\Arzegaran\&#1604;&#1608;&#1740;&#1583;%20&#1570;&#1604;&#1605;&#1575;&#1606;%20&#1705;&#1740;&#158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ص.و.1"/>
      <sheetName val="ص.و.2"/>
      <sheetName val="ص.و.3"/>
      <sheetName val="ص.و.4"/>
      <sheetName val="ص.و.5"/>
    </sheetNames>
    <sheetDataSet>
      <sheetData sheetId="0"/>
      <sheetData sheetId="1"/>
      <sheetData sheetId="2"/>
      <sheetData sheetId="3">
        <row r="18">
          <cell r="F18">
            <v>0</v>
          </cell>
        </row>
        <row r="20">
          <cell r="F20">
            <v>0</v>
          </cell>
        </row>
        <row r="22">
          <cell r="F22">
            <v>0</v>
          </cell>
        </row>
        <row r="23">
          <cell r="F23">
            <v>0</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ص.و.1"/>
      <sheetName val="ص.و.2"/>
      <sheetName val="ص.و.3"/>
      <sheetName val="ص.و.4"/>
      <sheetName val="ص.و.5 "/>
      <sheetName val="ص.و.6 "/>
      <sheetName val="ص.و.7"/>
      <sheetName val="ص.و.8"/>
      <sheetName val="ص.و.9"/>
      <sheetName val="ص.و.10"/>
      <sheetName val="ص.و.11"/>
      <sheetName val="ص.و.12"/>
      <sheetName val="ص.و.13"/>
      <sheetName val="ص.و.14"/>
      <sheetName val="ص.و.15"/>
      <sheetName val="ص.و16"/>
      <sheetName val="ص.و17"/>
      <sheetName val="ص.و18"/>
      <sheetName val="ص.و19"/>
      <sheetName val="ص.و20"/>
      <sheetName val="ص.و21-1"/>
    </sheetNames>
    <sheetDataSet>
      <sheetData sheetId="0"/>
      <sheetData sheetId="1"/>
      <sheetData sheetId="2"/>
      <sheetData sheetId="3"/>
      <sheetData sheetId="4">
        <row r="18">
          <cell r="F18">
            <v>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1">
          <cell r="F21">
            <v>0</v>
          </cell>
        </row>
        <row r="23">
          <cell r="F23">
            <v>0</v>
          </cell>
        </row>
        <row r="24">
          <cell r="F24">
            <v>0</v>
          </cell>
        </row>
      </sheetData>
      <sheetData sheetId="19">
        <row r="16">
          <cell r="F16">
            <v>15724687880</v>
          </cell>
        </row>
      </sheetData>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2"/>
  <sheetViews>
    <sheetView rightToLeft="1" view="pageBreakPreview" topLeftCell="A7" zoomScaleNormal="100" zoomScaleSheetLayoutView="100" workbookViewId="0">
      <selection activeCell="I27" sqref="I27:K27"/>
    </sheetView>
  </sheetViews>
  <sheetFormatPr defaultColWidth="9.140625" defaultRowHeight="18" x14ac:dyDescent="0.45"/>
  <cols>
    <col min="1" max="1" width="0.7109375" style="1" customWidth="1"/>
    <col min="2" max="2" width="3.7109375" style="1" customWidth="1"/>
    <col min="3" max="3" width="7.85546875" style="1" customWidth="1"/>
    <col min="4" max="4" width="8.5703125" style="1" customWidth="1"/>
    <col min="5" max="5" width="14.5703125" style="1" customWidth="1"/>
    <col min="6" max="6" width="19.140625" style="1" customWidth="1"/>
    <col min="7" max="8" width="9.85546875" style="1" customWidth="1"/>
    <col min="9" max="9" width="6.85546875" style="1" customWidth="1"/>
    <col min="10" max="10" width="9.7109375" style="1" customWidth="1"/>
    <col min="11" max="11" width="3.85546875" style="1" customWidth="1"/>
    <col min="12" max="12" width="9.140625" style="1" customWidth="1"/>
    <col min="13" max="16384" width="9.140625" style="1"/>
  </cols>
  <sheetData>
    <row r="1" spans="2:23" x14ac:dyDescent="0.45">
      <c r="H1" s="144" t="s">
        <v>16</v>
      </c>
      <c r="I1" s="144"/>
      <c r="J1" s="122"/>
      <c r="K1" s="122"/>
    </row>
    <row r="2" spans="2:23" x14ac:dyDescent="0.45">
      <c r="G2" s="122" t="s">
        <v>66</v>
      </c>
      <c r="H2" s="122"/>
      <c r="I2" s="122"/>
      <c r="J2" s="122" t="s">
        <v>38</v>
      </c>
      <c r="K2" s="122"/>
    </row>
    <row r="3" spans="2:23" ht="30.75" customHeight="1" x14ac:dyDescent="0.75">
      <c r="B3" s="149" t="s">
        <v>17</v>
      </c>
      <c r="C3" s="149"/>
      <c r="D3" s="149"/>
      <c r="E3" s="149"/>
      <c r="F3" s="149"/>
      <c r="G3" s="149"/>
      <c r="H3" s="149"/>
      <c r="I3" s="149"/>
      <c r="J3" s="149"/>
      <c r="K3" s="149"/>
    </row>
    <row r="5" spans="2:23" ht="12.75" customHeight="1" x14ac:dyDescent="0.45"/>
    <row r="6" spans="2:23" x14ac:dyDescent="0.45">
      <c r="B6" s="121" t="s">
        <v>31</v>
      </c>
      <c r="C6" s="121"/>
      <c r="D6" s="121"/>
      <c r="E6" s="121"/>
      <c r="F6" s="121"/>
      <c r="G6" s="121"/>
      <c r="H6" s="121"/>
      <c r="I6" s="121"/>
      <c r="J6" s="121"/>
      <c r="K6" s="121"/>
    </row>
    <row r="7" spans="2:23" ht="26.25" customHeight="1" x14ac:dyDescent="0.5">
      <c r="B7" s="159" t="s">
        <v>35</v>
      </c>
      <c r="C7" s="125"/>
      <c r="D7" s="151" t="s">
        <v>36</v>
      </c>
      <c r="E7" s="152"/>
      <c r="F7" s="11" t="s">
        <v>13</v>
      </c>
      <c r="G7" s="29" t="s">
        <v>25</v>
      </c>
      <c r="H7" s="151" t="s">
        <v>39</v>
      </c>
      <c r="I7" s="151"/>
      <c r="J7" s="151"/>
      <c r="K7" s="152"/>
    </row>
    <row r="8" spans="2:23" ht="26.25" customHeight="1" x14ac:dyDescent="0.45">
      <c r="B8" s="17" t="s">
        <v>40</v>
      </c>
      <c r="C8" s="33"/>
      <c r="D8" s="156" t="s">
        <v>41</v>
      </c>
      <c r="E8" s="157"/>
      <c r="F8" s="158"/>
      <c r="G8" s="32" t="s">
        <v>23</v>
      </c>
      <c r="H8" s="153" t="s">
        <v>42</v>
      </c>
      <c r="I8" s="153"/>
      <c r="J8" s="153"/>
      <c r="K8" s="154"/>
      <c r="P8" s="5"/>
      <c r="Q8" s="5"/>
      <c r="R8" s="5"/>
      <c r="S8" s="5"/>
      <c r="T8" s="5"/>
      <c r="U8" s="5"/>
      <c r="W8" s="2"/>
    </row>
    <row r="9" spans="2:23" ht="23.25" customHeight="1" x14ac:dyDescent="0.5">
      <c r="B9" s="12" t="s">
        <v>20</v>
      </c>
      <c r="C9" s="7"/>
      <c r="D9" s="145" t="s">
        <v>44</v>
      </c>
      <c r="E9" s="145"/>
      <c r="F9" s="25" t="s">
        <v>34</v>
      </c>
      <c r="G9" s="31" t="s">
        <v>45</v>
      </c>
      <c r="H9" s="7" t="s">
        <v>14</v>
      </c>
      <c r="I9" s="145" t="s">
        <v>43</v>
      </c>
      <c r="J9" s="145"/>
      <c r="K9" s="155"/>
      <c r="P9" s="5"/>
      <c r="Q9" s="5"/>
      <c r="R9" s="5"/>
      <c r="S9" s="5"/>
      <c r="T9" s="5"/>
      <c r="U9" s="5"/>
    </row>
    <row r="10" spans="2:23" ht="23.25"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3.25" customHeight="1" x14ac:dyDescent="0.5">
      <c r="B11" s="120" t="s">
        <v>52</v>
      </c>
      <c r="C11" s="121"/>
      <c r="D11" s="121"/>
      <c r="E11" s="121"/>
      <c r="F11" s="121"/>
      <c r="G11" s="121"/>
      <c r="H11" s="9"/>
      <c r="I11" s="9"/>
      <c r="J11" s="9"/>
      <c r="K11" s="15"/>
      <c r="P11" s="5"/>
      <c r="Q11" s="5"/>
      <c r="R11" s="5"/>
      <c r="S11" s="5"/>
      <c r="T11" s="5"/>
      <c r="U11" s="5"/>
    </row>
    <row r="12" spans="2:23" ht="23.25" customHeight="1" x14ac:dyDescent="0.45">
      <c r="B12" s="146" t="s">
        <v>18</v>
      </c>
      <c r="C12" s="147"/>
      <c r="D12" s="147"/>
      <c r="E12" s="147"/>
      <c r="F12" s="147"/>
      <c r="G12" s="8"/>
      <c r="H12" s="8"/>
      <c r="I12" s="8"/>
      <c r="J12" s="8"/>
      <c r="K12" s="16"/>
      <c r="P12" s="5"/>
      <c r="Q12" s="5"/>
      <c r="R12" s="5"/>
      <c r="S12" s="5"/>
      <c r="T12" s="5"/>
      <c r="U12" s="5"/>
    </row>
    <row r="13" spans="2:23" ht="2.25" customHeight="1" x14ac:dyDescent="0.45">
      <c r="B13" s="160"/>
      <c r="C13" s="161"/>
      <c r="D13" s="19"/>
      <c r="E13" s="19"/>
      <c r="F13" s="19"/>
      <c r="G13" s="19"/>
      <c r="H13" s="19"/>
      <c r="I13" s="19"/>
      <c r="J13" s="19"/>
      <c r="K13" s="20"/>
      <c r="P13" s="5"/>
      <c r="Q13" s="5"/>
      <c r="R13" s="5"/>
      <c r="S13" s="5"/>
      <c r="T13" s="5"/>
      <c r="U13" s="5"/>
    </row>
    <row r="14" spans="2:23" ht="27.75" customHeight="1" thickBot="1" x14ac:dyDescent="0.5">
      <c r="B14" s="178" t="s">
        <v>1</v>
      </c>
      <c r="C14" s="179"/>
      <c r="D14" s="179"/>
      <c r="E14" s="180"/>
      <c r="F14" s="28" t="s">
        <v>37</v>
      </c>
      <c r="G14" s="181" t="s">
        <v>26</v>
      </c>
      <c r="H14" s="181"/>
      <c r="I14" s="184" t="s">
        <v>2</v>
      </c>
      <c r="J14" s="181"/>
      <c r="K14" s="185"/>
      <c r="P14" s="5"/>
      <c r="Q14" s="5"/>
      <c r="R14" s="5"/>
      <c r="S14" s="5"/>
      <c r="T14" s="5"/>
      <c r="U14" s="5"/>
    </row>
    <row r="15" spans="2:23" ht="31.5" customHeight="1" thickBot="1" x14ac:dyDescent="0.5">
      <c r="B15" s="132" t="s">
        <v>27</v>
      </c>
      <c r="C15" s="133"/>
      <c r="D15" s="133"/>
      <c r="E15" s="134"/>
      <c r="F15" s="26">
        <v>7000000</v>
      </c>
      <c r="G15" s="182"/>
      <c r="H15" s="183"/>
      <c r="I15" s="128">
        <f>F15</f>
        <v>7000000</v>
      </c>
      <c r="J15" s="129"/>
      <c r="K15" s="129"/>
      <c r="P15" s="5"/>
      <c r="Q15" s="5"/>
      <c r="R15" s="5"/>
      <c r="S15" s="5"/>
      <c r="T15" s="5"/>
      <c r="U15" s="5"/>
    </row>
    <row r="16" spans="2:23" ht="20.25" customHeight="1" x14ac:dyDescent="0.45">
      <c r="B16" s="164" t="s">
        <v>0</v>
      </c>
      <c r="C16" s="165"/>
      <c r="D16" s="165"/>
      <c r="E16" s="165"/>
      <c r="F16" s="165"/>
      <c r="G16" s="165"/>
      <c r="H16" s="165"/>
      <c r="I16" s="165"/>
      <c r="J16" s="165"/>
      <c r="K16" s="166"/>
      <c r="P16" s="5"/>
      <c r="Q16" s="5"/>
      <c r="R16" s="5"/>
      <c r="S16" s="5"/>
      <c r="T16" s="5"/>
      <c r="U16" s="5"/>
    </row>
    <row r="17" spans="1:21" ht="12.75" customHeight="1" x14ac:dyDescent="0.45">
      <c r="B17" s="167"/>
      <c r="C17" s="168"/>
      <c r="D17" s="168"/>
      <c r="E17" s="168"/>
      <c r="F17" s="168"/>
      <c r="G17" s="168"/>
      <c r="H17" s="168"/>
      <c r="I17" s="168"/>
      <c r="J17" s="168"/>
      <c r="K17" s="169"/>
      <c r="P17" s="5"/>
      <c r="Q17" s="5"/>
      <c r="R17" s="5"/>
      <c r="S17" s="5"/>
      <c r="T17" s="5"/>
      <c r="U17" s="5"/>
    </row>
    <row r="18" spans="1:21" ht="23.25" customHeight="1" x14ac:dyDescent="0.45">
      <c r="A18" s="4"/>
      <c r="B18" s="17"/>
      <c r="C18" s="130" t="s">
        <v>32</v>
      </c>
      <c r="D18" s="130"/>
      <c r="E18" s="130"/>
      <c r="F18" s="10">
        <f t="shared" ref="F18:F23" si="0">I18</f>
        <v>0</v>
      </c>
      <c r="G18" s="135"/>
      <c r="H18" s="136"/>
      <c r="I18" s="139"/>
      <c r="J18" s="140"/>
      <c r="K18" s="140"/>
      <c r="P18" s="5"/>
      <c r="Q18" s="5"/>
      <c r="R18" s="5"/>
      <c r="S18" s="5"/>
      <c r="T18" s="5"/>
      <c r="U18" s="5"/>
    </row>
    <row r="19" spans="1:21" ht="22.5" customHeight="1" x14ac:dyDescent="0.45">
      <c r="A19" s="4">
        <v>0.1</v>
      </c>
      <c r="B19" s="18">
        <v>0.1</v>
      </c>
      <c r="C19" s="130" t="s">
        <v>4</v>
      </c>
      <c r="D19" s="130"/>
      <c r="E19" s="130"/>
      <c r="F19" s="10">
        <f t="shared" si="0"/>
        <v>700000</v>
      </c>
      <c r="G19" s="135"/>
      <c r="H19" s="136"/>
      <c r="I19" s="139">
        <f>I15*B19</f>
        <v>700000</v>
      </c>
      <c r="J19" s="140"/>
      <c r="K19" s="140"/>
      <c r="P19" s="5"/>
      <c r="Q19" s="5"/>
      <c r="R19" s="5"/>
      <c r="S19" s="5"/>
      <c r="T19" s="5"/>
      <c r="U19" s="5"/>
    </row>
    <row r="20" spans="1:21" ht="22.5" customHeight="1" x14ac:dyDescent="0.45">
      <c r="A20" s="4"/>
      <c r="B20" s="17"/>
      <c r="C20" s="130" t="s">
        <v>5</v>
      </c>
      <c r="D20" s="130"/>
      <c r="E20" s="130"/>
      <c r="F20" s="10">
        <f t="shared" si="0"/>
        <v>0</v>
      </c>
      <c r="G20" s="135"/>
      <c r="H20" s="136"/>
      <c r="I20" s="139"/>
      <c r="J20" s="140"/>
      <c r="K20" s="140"/>
    </row>
    <row r="21" spans="1:21" ht="22.5" customHeight="1" x14ac:dyDescent="0.45">
      <c r="A21" s="4">
        <v>0.05</v>
      </c>
      <c r="B21" s="18">
        <v>0.05</v>
      </c>
      <c r="C21" s="130" t="s">
        <v>6</v>
      </c>
      <c r="D21" s="130"/>
      <c r="E21" s="130"/>
      <c r="F21" s="10">
        <f t="shared" si="0"/>
        <v>350000</v>
      </c>
      <c r="G21" s="135"/>
      <c r="H21" s="136"/>
      <c r="I21" s="139">
        <f>I15*B21</f>
        <v>350000</v>
      </c>
      <c r="J21" s="140"/>
      <c r="K21" s="140"/>
    </row>
    <row r="22" spans="1:21" ht="22.5" customHeight="1" x14ac:dyDescent="0.45">
      <c r="A22" s="4"/>
      <c r="B22" s="17"/>
      <c r="C22" s="130" t="s">
        <v>3</v>
      </c>
      <c r="D22" s="130"/>
      <c r="E22" s="130"/>
      <c r="F22" s="10">
        <f t="shared" si="0"/>
        <v>0</v>
      </c>
      <c r="G22" s="135"/>
      <c r="H22" s="136"/>
      <c r="I22" s="139">
        <v>0</v>
      </c>
      <c r="J22" s="140"/>
      <c r="K22" s="140"/>
    </row>
    <row r="23" spans="1:21" ht="22.5" customHeight="1" thickBot="1" x14ac:dyDescent="0.5">
      <c r="A23" s="4"/>
      <c r="B23" s="23"/>
      <c r="C23" s="131" t="s">
        <v>19</v>
      </c>
      <c r="D23" s="131"/>
      <c r="E23" s="131"/>
      <c r="F23" s="27">
        <f t="shared" si="0"/>
        <v>0</v>
      </c>
      <c r="G23" s="176"/>
      <c r="H23" s="177"/>
      <c r="I23" s="193">
        <v>0</v>
      </c>
      <c r="J23" s="194"/>
      <c r="K23" s="194"/>
    </row>
    <row r="24" spans="1:21" ht="31.5" customHeight="1" thickBot="1" x14ac:dyDescent="0.5">
      <c r="B24" s="195" t="s">
        <v>33</v>
      </c>
      <c r="C24" s="196"/>
      <c r="D24" s="196"/>
      <c r="E24" s="196"/>
      <c r="F24" s="30">
        <f>SUM(F18:F23)</f>
        <v>1050000</v>
      </c>
      <c r="G24" s="162">
        <f>SUM(G18:H23)</f>
        <v>0</v>
      </c>
      <c r="H24" s="163"/>
      <c r="I24" s="128">
        <f>SUM(I16:K23)</f>
        <v>1050000</v>
      </c>
      <c r="J24" s="192"/>
      <c r="K24" s="192"/>
    </row>
    <row r="25" spans="1:21" ht="22.5" customHeight="1" x14ac:dyDescent="0.45">
      <c r="B25" s="126" t="s">
        <v>7</v>
      </c>
      <c r="C25" s="127"/>
      <c r="D25" s="127"/>
      <c r="E25" s="127"/>
      <c r="F25" s="127"/>
      <c r="G25" s="127"/>
      <c r="H25" s="127"/>
      <c r="I25" s="186">
        <f>I15-I24</f>
        <v>5950000</v>
      </c>
      <c r="J25" s="187"/>
      <c r="K25" s="187"/>
    </row>
    <row r="26" spans="1:21" ht="22.5" customHeight="1" x14ac:dyDescent="0.45">
      <c r="B26" s="24">
        <v>0.09</v>
      </c>
      <c r="C26" s="125" t="s">
        <v>8</v>
      </c>
      <c r="D26" s="125"/>
      <c r="E26" s="125"/>
      <c r="F26" s="125"/>
      <c r="G26" s="125"/>
      <c r="H26" s="125"/>
      <c r="I26" s="139">
        <f>I15*B26</f>
        <v>630000</v>
      </c>
      <c r="J26" s="140"/>
      <c r="K26" s="140"/>
    </row>
    <row r="27" spans="1:21" ht="27" customHeight="1" thickBot="1" x14ac:dyDescent="0.55000000000000004">
      <c r="B27" s="123" t="s">
        <v>9</v>
      </c>
      <c r="C27" s="124"/>
      <c r="D27" s="124"/>
      <c r="E27" s="124"/>
      <c r="F27" s="124"/>
      <c r="G27" s="124"/>
      <c r="H27" s="124"/>
      <c r="I27" s="137">
        <f>I25+I26</f>
        <v>6580000</v>
      </c>
      <c r="J27" s="138"/>
      <c r="K27" s="138"/>
    </row>
    <row r="28" spans="1:21" ht="27" customHeight="1" thickTop="1" x14ac:dyDescent="0.45">
      <c r="B28" s="170" t="s">
        <v>50</v>
      </c>
      <c r="C28" s="171"/>
      <c r="D28" s="171"/>
      <c r="E28" s="171"/>
      <c r="F28" s="171"/>
      <c r="G28" s="171"/>
      <c r="H28" s="171"/>
      <c r="I28" s="171"/>
      <c r="J28" s="171"/>
      <c r="K28" s="172"/>
    </row>
    <row r="29" spans="1:21" ht="27" customHeight="1" x14ac:dyDescent="0.45">
      <c r="B29" s="173" t="s">
        <v>51</v>
      </c>
      <c r="C29" s="174"/>
      <c r="D29" s="174"/>
      <c r="E29" s="174"/>
      <c r="F29" s="174"/>
      <c r="G29" s="174"/>
      <c r="H29" s="174"/>
      <c r="I29" s="174"/>
      <c r="J29" s="174"/>
      <c r="K29" s="175"/>
    </row>
    <row r="30" spans="1:21" s="3" customFormat="1" ht="27" customHeight="1" x14ac:dyDescent="0.45">
      <c r="B30" s="120" t="s">
        <v>29</v>
      </c>
      <c r="C30" s="121"/>
      <c r="D30" s="121"/>
      <c r="E30" s="197"/>
      <c r="F30" s="198" t="s">
        <v>30</v>
      </c>
      <c r="G30" s="120"/>
      <c r="H30" s="141" t="s">
        <v>28</v>
      </c>
      <c r="I30" s="142"/>
      <c r="J30" s="142"/>
      <c r="K30" s="143"/>
    </row>
    <row r="31" spans="1:21" s="3" customFormat="1" ht="27" customHeight="1" x14ac:dyDescent="0.45">
      <c r="B31" s="120" t="s">
        <v>11</v>
      </c>
      <c r="C31" s="121"/>
      <c r="D31" s="121"/>
      <c r="E31" s="197"/>
      <c r="F31" s="120" t="s">
        <v>11</v>
      </c>
      <c r="G31" s="121"/>
      <c r="H31" s="141" t="s">
        <v>11</v>
      </c>
      <c r="I31" s="142"/>
      <c r="J31" s="142"/>
      <c r="K31" s="143"/>
    </row>
    <row r="32" spans="1:21" s="3" customFormat="1" ht="27" customHeight="1" x14ac:dyDescent="0.45">
      <c r="B32" s="146" t="s">
        <v>12</v>
      </c>
      <c r="C32" s="147"/>
      <c r="D32" s="147"/>
      <c r="E32" s="188"/>
      <c r="F32" s="146" t="s">
        <v>12</v>
      </c>
      <c r="G32" s="147"/>
      <c r="H32" s="189" t="s">
        <v>12</v>
      </c>
      <c r="I32" s="190"/>
      <c r="J32" s="190"/>
      <c r="K32" s="191"/>
    </row>
  </sheetData>
  <mergeCells count="63">
    <mergeCell ref="B32:E32"/>
    <mergeCell ref="F32:G32"/>
    <mergeCell ref="H32:K32"/>
    <mergeCell ref="G21:H21"/>
    <mergeCell ref="G20:H20"/>
    <mergeCell ref="I24:K24"/>
    <mergeCell ref="I23:K23"/>
    <mergeCell ref="I22:K22"/>
    <mergeCell ref="I21:K21"/>
    <mergeCell ref="I20:K20"/>
    <mergeCell ref="B24:E24"/>
    <mergeCell ref="B30:E30"/>
    <mergeCell ref="F30:G30"/>
    <mergeCell ref="H30:K30"/>
    <mergeCell ref="B31:E31"/>
    <mergeCell ref="F31:G31"/>
    <mergeCell ref="B13:C13"/>
    <mergeCell ref="G24:H24"/>
    <mergeCell ref="B16:K17"/>
    <mergeCell ref="B28:K28"/>
    <mergeCell ref="B29:K29"/>
    <mergeCell ref="I19:K19"/>
    <mergeCell ref="I18:K18"/>
    <mergeCell ref="G23:H23"/>
    <mergeCell ref="G22:H22"/>
    <mergeCell ref="B14:E14"/>
    <mergeCell ref="G14:H14"/>
    <mergeCell ref="G15:H15"/>
    <mergeCell ref="I14:K14"/>
    <mergeCell ref="G19:H19"/>
    <mergeCell ref="I25:K25"/>
    <mergeCell ref="H31:K31"/>
    <mergeCell ref="H1:I1"/>
    <mergeCell ref="B6:K6"/>
    <mergeCell ref="D9:E9"/>
    <mergeCell ref="B12:F12"/>
    <mergeCell ref="D10:G10"/>
    <mergeCell ref="J1:K1"/>
    <mergeCell ref="J2:K2"/>
    <mergeCell ref="B3:K3"/>
    <mergeCell ref="I10:J10"/>
    <mergeCell ref="H7:K7"/>
    <mergeCell ref="H8:K8"/>
    <mergeCell ref="I9:K9"/>
    <mergeCell ref="D8:F8"/>
    <mergeCell ref="B7:C7"/>
    <mergeCell ref="D7:E7"/>
    <mergeCell ref="B11:G11"/>
    <mergeCell ref="G2:I2"/>
    <mergeCell ref="B27:H27"/>
    <mergeCell ref="C26:H26"/>
    <mergeCell ref="B25:H25"/>
    <mergeCell ref="I15:K15"/>
    <mergeCell ref="C18:E18"/>
    <mergeCell ref="C23:E23"/>
    <mergeCell ref="C22:E22"/>
    <mergeCell ref="C21:E21"/>
    <mergeCell ref="C20:E20"/>
    <mergeCell ref="C19:E19"/>
    <mergeCell ref="B15:E15"/>
    <mergeCell ref="G18:H18"/>
    <mergeCell ref="I27:K27"/>
    <mergeCell ref="I26:K26"/>
  </mergeCells>
  <pageMargins left="0.51181102362204722" right="0.51181102362204722" top="0.19685039370078741" bottom="0.98425196850393704" header="0.31496062992125984" footer="0.31496062992125984"/>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35"/>
  <sheetViews>
    <sheetView rightToLeft="1" view="pageBreakPreview" zoomScaleNormal="100" zoomScaleSheetLayoutView="100" workbookViewId="0">
      <selection activeCell="D8" sqref="D8:F8"/>
    </sheetView>
  </sheetViews>
  <sheetFormatPr defaultColWidth="9.140625" defaultRowHeight="18" x14ac:dyDescent="0.45"/>
  <cols>
    <col min="1" max="1" width="0.7109375" style="1" customWidth="1"/>
    <col min="2" max="2" width="3.7109375" style="1" customWidth="1"/>
    <col min="3" max="3" width="7.85546875" style="1" customWidth="1"/>
    <col min="4" max="4" width="8.5703125" style="1" customWidth="1"/>
    <col min="5" max="5" width="14.5703125" style="1" customWidth="1"/>
    <col min="6" max="6" width="19.140625" style="1" customWidth="1"/>
    <col min="7" max="8" width="9.85546875" style="1" customWidth="1"/>
    <col min="9" max="9" width="6.85546875" style="1" customWidth="1"/>
    <col min="10" max="10" width="9.7109375" style="1" customWidth="1"/>
    <col min="11" max="11" width="3.85546875" style="1" customWidth="1"/>
    <col min="12" max="16384" width="9.140625" style="1"/>
  </cols>
  <sheetData>
    <row r="1" spans="2:23" x14ac:dyDescent="0.45">
      <c r="G1" s="144" t="s">
        <v>67</v>
      </c>
      <c r="H1" s="144"/>
      <c r="I1" s="144"/>
      <c r="J1" s="122" t="s">
        <v>100</v>
      </c>
      <c r="K1" s="122"/>
    </row>
    <row r="2" spans="2:23" x14ac:dyDescent="0.45">
      <c r="G2" s="144" t="s">
        <v>68</v>
      </c>
      <c r="H2" s="144"/>
      <c r="I2" s="144"/>
      <c r="J2" s="122" t="s">
        <v>101</v>
      </c>
      <c r="K2" s="122"/>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159" t="s">
        <v>71</v>
      </c>
      <c r="H7" s="125"/>
      <c r="I7" s="125"/>
      <c r="J7" s="125"/>
      <c r="K7" s="234"/>
    </row>
    <row r="8" spans="2:23" ht="21" customHeight="1" x14ac:dyDescent="0.5">
      <c r="B8" s="235" t="s">
        <v>24</v>
      </c>
      <c r="C8" s="236"/>
      <c r="D8" s="241" t="s">
        <v>98</v>
      </c>
      <c r="E8" s="242"/>
      <c r="F8" s="243"/>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47"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97</v>
      </c>
      <c r="C11" s="121"/>
      <c r="D11" s="121"/>
      <c r="E11" s="121"/>
      <c r="F11" s="121"/>
      <c r="G11" s="121"/>
      <c r="H11" s="9"/>
      <c r="I11" s="9"/>
      <c r="J11" s="9"/>
      <c r="K11" s="15"/>
      <c r="P11" s="5"/>
      <c r="Q11" s="5"/>
      <c r="R11" s="5"/>
      <c r="S11" s="5"/>
      <c r="T11" s="5"/>
      <c r="U11" s="5"/>
    </row>
    <row r="12" spans="2:23" ht="21.75" customHeight="1" x14ac:dyDescent="0.45">
      <c r="B12" s="146" t="s">
        <v>76</v>
      </c>
      <c r="C12" s="147"/>
      <c r="D12" s="147"/>
      <c r="E12" s="147"/>
      <c r="F12" s="147"/>
      <c r="G12" s="8"/>
      <c r="H12" s="8"/>
      <c r="I12" s="8"/>
      <c r="J12" s="8"/>
      <c r="K12" s="16"/>
      <c r="P12" s="5"/>
      <c r="Q12" s="5"/>
      <c r="R12" s="5"/>
      <c r="S12" s="5"/>
      <c r="T12" s="5"/>
      <c r="U12" s="5"/>
    </row>
    <row r="13" spans="2:23" ht="2.25" customHeight="1" x14ac:dyDescent="0.45">
      <c r="B13" s="160"/>
      <c r="C13" s="161"/>
      <c r="D13" s="48"/>
      <c r="E13" s="48"/>
      <c r="F13" s="48"/>
      <c r="G13" s="48"/>
      <c r="H13" s="48"/>
      <c r="I13" s="48"/>
      <c r="J13" s="48"/>
      <c r="K13" s="22"/>
      <c r="P13" s="5"/>
      <c r="Q13" s="5"/>
      <c r="R13" s="5"/>
      <c r="S13" s="5"/>
      <c r="T13" s="5"/>
      <c r="U13" s="5"/>
    </row>
    <row r="14" spans="2:23" ht="27.75" customHeight="1" thickBot="1" x14ac:dyDescent="0.5">
      <c r="B14" s="178" t="s">
        <v>1</v>
      </c>
      <c r="C14" s="179"/>
      <c r="D14" s="179"/>
      <c r="E14" s="180"/>
      <c r="F14" s="28" t="s">
        <v>37</v>
      </c>
      <c r="G14" s="181" t="s">
        <v>82</v>
      </c>
      <c r="H14" s="181"/>
      <c r="I14" s="184" t="s">
        <v>2</v>
      </c>
      <c r="J14" s="181"/>
      <c r="K14" s="185"/>
      <c r="P14" s="5"/>
      <c r="Q14" s="5"/>
      <c r="R14" s="5"/>
      <c r="S14" s="5"/>
      <c r="T14" s="5"/>
      <c r="U14" s="5"/>
    </row>
    <row r="15" spans="2:23" ht="31.5" customHeight="1" thickBot="1" x14ac:dyDescent="0.5">
      <c r="B15" s="132" t="s">
        <v>27</v>
      </c>
      <c r="C15" s="133"/>
      <c r="D15" s="133"/>
      <c r="E15" s="134"/>
      <c r="F15" s="26">
        <v>1900900000</v>
      </c>
      <c r="G15" s="182">
        <f>ص.و.9!F15</f>
        <v>1011790000</v>
      </c>
      <c r="H15" s="183"/>
      <c r="I15" s="128">
        <f>F15-G15</f>
        <v>889110000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 t="shared" ref="F18:F23" si="0">I18+G18</f>
        <v>0</v>
      </c>
      <c r="G18" s="135">
        <f>'ص.و.5 '!F18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I19+G19</f>
        <v>190090000</v>
      </c>
      <c r="G19" s="135">
        <f>ص.و.9!F19</f>
        <v>101179000</v>
      </c>
      <c r="H19" s="136"/>
      <c r="I19" s="139">
        <f>I15*B19</f>
        <v>88911000</v>
      </c>
      <c r="J19" s="140"/>
      <c r="K19" s="140"/>
      <c r="P19" s="5"/>
      <c r="Q19" s="5"/>
      <c r="R19" s="5"/>
      <c r="S19" s="5"/>
      <c r="T19" s="5"/>
      <c r="U19" s="5"/>
    </row>
    <row r="20" spans="1:21" ht="21" customHeight="1" x14ac:dyDescent="0.45">
      <c r="A20" s="4"/>
      <c r="B20" s="17"/>
      <c r="C20" s="130" t="s">
        <v>5</v>
      </c>
      <c r="D20" s="130"/>
      <c r="E20" s="130"/>
      <c r="F20" s="10">
        <f t="shared" si="0"/>
        <v>0</v>
      </c>
      <c r="G20" s="135">
        <f>'ص.و.5 '!F20</f>
        <v>0</v>
      </c>
      <c r="H20" s="136"/>
      <c r="I20" s="139">
        <f>I15*B20</f>
        <v>0</v>
      </c>
      <c r="J20" s="140"/>
      <c r="K20" s="140"/>
    </row>
    <row r="21" spans="1:21" ht="21" customHeight="1" x14ac:dyDescent="0.45">
      <c r="A21" s="4">
        <v>0.05</v>
      </c>
      <c r="B21" s="18">
        <v>0.05</v>
      </c>
      <c r="C21" s="130" t="s">
        <v>6</v>
      </c>
      <c r="D21" s="130"/>
      <c r="E21" s="130"/>
      <c r="F21" s="10">
        <f t="shared" si="0"/>
        <v>95045000</v>
      </c>
      <c r="G21" s="135">
        <f>ص.و.9!F21</f>
        <v>50589500</v>
      </c>
      <c r="H21" s="136"/>
      <c r="I21" s="139">
        <f>I15*B21</f>
        <v>44455500</v>
      </c>
      <c r="J21" s="140"/>
      <c r="K21" s="140"/>
    </row>
    <row r="22" spans="1:21" ht="21" customHeight="1" x14ac:dyDescent="0.45">
      <c r="A22" s="4"/>
      <c r="B22" s="17"/>
      <c r="C22" s="130" t="s">
        <v>3</v>
      </c>
      <c r="D22" s="130"/>
      <c r="E22" s="130"/>
      <c r="F22" s="10">
        <f t="shared" si="0"/>
        <v>0</v>
      </c>
      <c r="G22" s="135">
        <f>'ص.و.5 '!F22</f>
        <v>0</v>
      </c>
      <c r="H22" s="136"/>
      <c r="I22" s="139">
        <f>I15*B22</f>
        <v>0</v>
      </c>
      <c r="J22" s="140"/>
      <c r="K22" s="140"/>
    </row>
    <row r="23" spans="1:21" ht="21" customHeight="1" thickBot="1" x14ac:dyDescent="0.5">
      <c r="A23" s="4"/>
      <c r="B23" s="23"/>
      <c r="C23" s="131" t="s">
        <v>19</v>
      </c>
      <c r="D23" s="131"/>
      <c r="E23" s="131"/>
      <c r="F23" s="27">
        <f t="shared" si="0"/>
        <v>0</v>
      </c>
      <c r="G23" s="176">
        <f>'ص.و.5 '!F23</f>
        <v>0</v>
      </c>
      <c r="H23" s="177"/>
      <c r="I23" s="193">
        <f>I15*B23</f>
        <v>0</v>
      </c>
      <c r="J23" s="194"/>
      <c r="K23" s="194"/>
    </row>
    <row r="24" spans="1:21" ht="21" customHeight="1" thickBot="1" x14ac:dyDescent="0.5">
      <c r="B24" s="225" t="s">
        <v>57</v>
      </c>
      <c r="C24" s="196"/>
      <c r="D24" s="196"/>
      <c r="E24" s="196"/>
      <c r="F24" s="30">
        <f>SUM(F18:F23)</f>
        <v>285135000</v>
      </c>
      <c r="G24" s="162">
        <f>SUM(G18:H23)</f>
        <v>151768500</v>
      </c>
      <c r="H24" s="163"/>
      <c r="I24" s="128">
        <f>SUM(I18:K23)</f>
        <v>133366500</v>
      </c>
      <c r="J24" s="192"/>
      <c r="K24" s="192"/>
    </row>
    <row r="25" spans="1:21" ht="21" customHeight="1" x14ac:dyDescent="0.45">
      <c r="B25" s="126" t="s">
        <v>7</v>
      </c>
      <c r="C25" s="127"/>
      <c r="D25" s="127"/>
      <c r="E25" s="127"/>
      <c r="F25" s="127"/>
      <c r="G25" s="127"/>
      <c r="H25" s="127"/>
      <c r="I25" s="186">
        <f>I15-I24</f>
        <v>755743500</v>
      </c>
      <c r="J25" s="187"/>
      <c r="K25" s="187"/>
    </row>
    <row r="26" spans="1:21" ht="21" customHeight="1" thickBot="1" x14ac:dyDescent="0.5">
      <c r="B26" s="37">
        <v>0</v>
      </c>
      <c r="C26" s="215" t="s">
        <v>8</v>
      </c>
      <c r="D26" s="215"/>
      <c r="E26" s="215"/>
      <c r="F26" s="215"/>
      <c r="G26" s="215"/>
      <c r="H26" s="215"/>
      <c r="I26" s="193">
        <f>I15*B26</f>
        <v>0</v>
      </c>
      <c r="J26" s="194"/>
      <c r="K26" s="194"/>
    </row>
    <row r="27" spans="1:21" ht="27" customHeight="1" thickTop="1" thickBot="1" x14ac:dyDescent="0.55000000000000004">
      <c r="B27" s="216" t="s">
        <v>9</v>
      </c>
      <c r="C27" s="217"/>
      <c r="D27" s="217"/>
      <c r="E27" s="217"/>
      <c r="F27" s="217"/>
      <c r="G27" s="217"/>
      <c r="H27" s="217"/>
      <c r="I27" s="218">
        <f>I25+I26</f>
        <v>755743500</v>
      </c>
      <c r="J27" s="219"/>
      <c r="K27" s="219"/>
    </row>
    <row r="28" spans="1:21" ht="20.25" customHeight="1" thickTop="1" x14ac:dyDescent="0.45">
      <c r="B28" s="244" t="s">
        <v>99</v>
      </c>
      <c r="C28" s="245"/>
      <c r="D28" s="245"/>
      <c r="E28" s="245"/>
      <c r="F28" s="245"/>
      <c r="G28" s="245"/>
      <c r="H28" s="245"/>
      <c r="I28" s="245"/>
      <c r="J28" s="245"/>
      <c r="K28" s="246"/>
    </row>
    <row r="29" spans="1:21" ht="20.25" customHeight="1" x14ac:dyDescent="0.45">
      <c r="B29" s="247"/>
      <c r="C29" s="248"/>
      <c r="D29" s="248"/>
      <c r="E29" s="248"/>
      <c r="F29" s="248"/>
      <c r="G29" s="248"/>
      <c r="H29" s="248"/>
      <c r="I29" s="248"/>
      <c r="J29" s="248"/>
      <c r="K29" s="249"/>
    </row>
    <row r="30" spans="1:21" ht="23.25" customHeight="1" x14ac:dyDescent="0.45">
      <c r="B30" s="223" t="s">
        <v>58</v>
      </c>
      <c r="C30" s="131"/>
      <c r="D30" s="131"/>
      <c r="E30" s="131"/>
      <c r="F30" s="223" t="s">
        <v>59</v>
      </c>
      <c r="G30" s="224"/>
      <c r="H30" s="223" t="s">
        <v>60</v>
      </c>
      <c r="I30" s="131"/>
      <c r="J30" s="131"/>
      <c r="K30" s="224"/>
    </row>
    <row r="31" spans="1:21" ht="23.25" customHeight="1" x14ac:dyDescent="0.45">
      <c r="B31" s="206"/>
      <c r="C31" s="207"/>
      <c r="D31" s="207"/>
      <c r="E31" s="207"/>
      <c r="F31" s="206"/>
      <c r="G31" s="208"/>
      <c r="H31" s="206"/>
      <c r="I31" s="207"/>
      <c r="J31" s="207"/>
      <c r="K31" s="208"/>
    </row>
    <row r="32" spans="1:21" ht="23.25" customHeight="1" x14ac:dyDescent="0.45">
      <c r="B32" s="238" t="s">
        <v>81</v>
      </c>
      <c r="C32" s="239"/>
      <c r="D32" s="239"/>
      <c r="E32" s="239"/>
      <c r="F32" s="206"/>
      <c r="G32" s="208"/>
      <c r="H32" s="206"/>
      <c r="I32" s="207"/>
      <c r="J32" s="207"/>
      <c r="K32" s="208"/>
    </row>
    <row r="33" spans="2:11" s="3" customFormat="1" ht="23.25" customHeight="1" x14ac:dyDescent="0.45">
      <c r="B33" s="206" t="s">
        <v>61</v>
      </c>
      <c r="C33" s="207"/>
      <c r="D33" s="207"/>
      <c r="E33" s="207"/>
      <c r="F33" s="206"/>
      <c r="G33" s="208"/>
      <c r="H33" s="206"/>
      <c r="I33" s="207"/>
      <c r="J33" s="207"/>
      <c r="K33" s="208"/>
    </row>
    <row r="34" spans="2:11" s="3" customFormat="1" ht="23.25" customHeight="1" x14ac:dyDescent="0.45">
      <c r="B34" s="206"/>
      <c r="C34" s="207"/>
      <c r="D34" s="207"/>
      <c r="E34" s="207"/>
      <c r="F34" s="206" t="s">
        <v>62</v>
      </c>
      <c r="G34" s="208"/>
      <c r="H34" s="206" t="s">
        <v>62</v>
      </c>
      <c r="I34" s="207"/>
      <c r="J34" s="207"/>
      <c r="K34" s="208"/>
    </row>
    <row r="35" spans="2:11" s="3" customFormat="1" ht="23.25" customHeight="1" x14ac:dyDescent="0.45">
      <c r="B35" s="238" t="s">
        <v>12</v>
      </c>
      <c r="C35" s="239"/>
      <c r="D35" s="239"/>
      <c r="E35" s="239"/>
      <c r="F35" s="238"/>
      <c r="G35" s="240"/>
      <c r="H35" s="238"/>
      <c r="I35" s="239"/>
      <c r="J35" s="239"/>
      <c r="K35" s="240"/>
    </row>
  </sheetData>
  <mergeCells count="66">
    <mergeCell ref="B6:K6"/>
    <mergeCell ref="G1:I1"/>
    <mergeCell ref="J1:K1"/>
    <mergeCell ref="G2:I2"/>
    <mergeCell ref="J2:K2"/>
    <mergeCell ref="B3:K3"/>
    <mergeCell ref="B12:F12"/>
    <mergeCell ref="B7:C7"/>
    <mergeCell ref="D7:E7"/>
    <mergeCell ref="G7:K7"/>
    <mergeCell ref="B8:C8"/>
    <mergeCell ref="D8:F8"/>
    <mergeCell ref="H8:K8"/>
    <mergeCell ref="D9:E9"/>
    <mergeCell ref="I9:K9"/>
    <mergeCell ref="D10:G10"/>
    <mergeCell ref="I10:J10"/>
    <mergeCell ref="B11:G11"/>
    <mergeCell ref="B13:C13"/>
    <mergeCell ref="B14:E14"/>
    <mergeCell ref="G14:H14"/>
    <mergeCell ref="I14:K14"/>
    <mergeCell ref="B15:E15"/>
    <mergeCell ref="G15:H15"/>
    <mergeCell ref="I15:K15"/>
    <mergeCell ref="B16:K17"/>
    <mergeCell ref="C18:E18"/>
    <mergeCell ref="G18:H18"/>
    <mergeCell ref="I18:K18"/>
    <mergeCell ref="C19:E19"/>
    <mergeCell ref="G19:H19"/>
    <mergeCell ref="I19:K19"/>
    <mergeCell ref="C20:E20"/>
    <mergeCell ref="G20:H20"/>
    <mergeCell ref="I20:K20"/>
    <mergeCell ref="C21:E21"/>
    <mergeCell ref="G21:H21"/>
    <mergeCell ref="I21:K21"/>
    <mergeCell ref="C26:H26"/>
    <mergeCell ref="I26:K26"/>
    <mergeCell ref="C22:E22"/>
    <mergeCell ref="G22:H22"/>
    <mergeCell ref="I22:K22"/>
    <mergeCell ref="C23:E23"/>
    <mergeCell ref="G23:H23"/>
    <mergeCell ref="I23:K23"/>
    <mergeCell ref="B24:E24"/>
    <mergeCell ref="G24:H24"/>
    <mergeCell ref="I24:K24"/>
    <mergeCell ref="B25:H25"/>
    <mergeCell ref="I25:K25"/>
    <mergeCell ref="B27:H27"/>
    <mergeCell ref="I27:K27"/>
    <mergeCell ref="B28:K29"/>
    <mergeCell ref="B30:E30"/>
    <mergeCell ref="F30:G31"/>
    <mergeCell ref="H30:K31"/>
    <mergeCell ref="B31:E31"/>
    <mergeCell ref="B32:E32"/>
    <mergeCell ref="F32:G33"/>
    <mergeCell ref="H32:K33"/>
    <mergeCell ref="B33:E33"/>
    <mergeCell ref="B34:E34"/>
    <mergeCell ref="F34:G35"/>
    <mergeCell ref="H34:K35"/>
    <mergeCell ref="B35:E35"/>
  </mergeCells>
  <pageMargins left="0.51181102362204722" right="0.51181102362204722" top="0.19685039370078741" bottom="0.98425196850393704" header="0.31496062992125984" footer="0.31496062992125984"/>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5"/>
  <sheetViews>
    <sheetView rightToLeft="1" view="pageBreakPreview" topLeftCell="A4" zoomScaleNormal="100" zoomScaleSheetLayoutView="100" workbookViewId="0">
      <selection activeCell="B25" sqref="B25:H25"/>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5703125" style="1" customWidth="1"/>
    <col min="7" max="7" width="6.42578125" style="1" customWidth="1"/>
    <col min="8" max="8" width="7.85546875" style="1" customWidth="1"/>
    <col min="9" max="9" width="3.140625" style="1" customWidth="1"/>
    <col min="10" max="10" width="6.7109375" style="1" customWidth="1"/>
    <col min="11" max="11" width="3.85546875" style="1" customWidth="1"/>
    <col min="12" max="16384" width="9.140625" style="1"/>
  </cols>
  <sheetData>
    <row r="1" spans="2:23" ht="19.5" x14ac:dyDescent="0.5">
      <c r="G1" s="122" t="s">
        <v>67</v>
      </c>
      <c r="H1" s="122"/>
      <c r="I1" s="122"/>
      <c r="J1" s="250" t="s">
        <v>103</v>
      </c>
      <c r="K1" s="250"/>
    </row>
    <row r="2" spans="2:23" ht="19.5" x14ac:dyDescent="0.5">
      <c r="G2" s="122" t="s">
        <v>68</v>
      </c>
      <c r="H2" s="122"/>
      <c r="I2" s="122"/>
      <c r="J2" s="250" t="s">
        <v>110</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125" t="s">
        <v>113</v>
      </c>
      <c r="E8" s="125"/>
      <c r="F8" s="234"/>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50"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104</v>
      </c>
      <c r="C11" s="121"/>
      <c r="D11" s="121"/>
      <c r="E11" s="121"/>
      <c r="F11" s="121"/>
      <c r="G11" s="121"/>
      <c r="H11" s="9"/>
      <c r="I11" s="9"/>
      <c r="J11" s="9"/>
      <c r="K11" s="15"/>
      <c r="P11" s="5"/>
      <c r="Q11" s="5"/>
      <c r="R11" s="5"/>
      <c r="S11" s="5"/>
      <c r="T11" s="5"/>
      <c r="U11" s="5"/>
    </row>
    <row r="12" spans="2:23" ht="21.75" customHeight="1" x14ac:dyDescent="0.45">
      <c r="B12" s="146" t="s">
        <v>76</v>
      </c>
      <c r="C12" s="147"/>
      <c r="D12" s="147"/>
      <c r="E12" s="147"/>
      <c r="F12" s="147"/>
      <c r="G12" s="8"/>
      <c r="H12" s="8"/>
      <c r="I12" s="8"/>
      <c r="J12" s="8"/>
      <c r="K12" s="16"/>
      <c r="P12" s="5"/>
      <c r="Q12" s="5"/>
      <c r="R12" s="5"/>
      <c r="S12" s="5"/>
      <c r="T12" s="5"/>
      <c r="U12" s="5"/>
    </row>
    <row r="13" spans="2:23" ht="2.25" customHeight="1" x14ac:dyDescent="0.45">
      <c r="B13" s="160"/>
      <c r="C13" s="161"/>
      <c r="D13" s="49"/>
      <c r="E13" s="49"/>
      <c r="F13" s="49"/>
      <c r="G13" s="49"/>
      <c r="H13" s="49"/>
      <c r="I13" s="49"/>
      <c r="J13" s="49"/>
      <c r="K13" s="22"/>
      <c r="P13" s="5"/>
      <c r="Q13" s="5"/>
      <c r="R13" s="5"/>
      <c r="S13" s="5"/>
      <c r="T13" s="5"/>
      <c r="U13" s="5"/>
    </row>
    <row r="14" spans="2:23" ht="27.75" customHeight="1" thickBot="1" x14ac:dyDescent="0.5">
      <c r="B14" s="178" t="s">
        <v>1</v>
      </c>
      <c r="C14" s="179"/>
      <c r="D14" s="179"/>
      <c r="E14" s="180"/>
      <c r="F14" s="53" t="s">
        <v>37</v>
      </c>
      <c r="G14" s="252" t="s">
        <v>82</v>
      </c>
      <c r="H14" s="181"/>
      <c r="I14" s="184" t="s">
        <v>2</v>
      </c>
      <c r="J14" s="181"/>
      <c r="K14" s="185"/>
      <c r="P14" s="5"/>
      <c r="Q14" s="5"/>
      <c r="R14" s="5"/>
      <c r="S14" s="5"/>
      <c r="T14" s="5"/>
      <c r="U14" s="5"/>
    </row>
    <row r="15" spans="2:23" ht="31.5" customHeight="1" thickBot="1" x14ac:dyDescent="0.5">
      <c r="B15" s="132" t="s">
        <v>27</v>
      </c>
      <c r="C15" s="133"/>
      <c r="D15" s="133"/>
      <c r="E15" s="134"/>
      <c r="F15" s="26">
        <f>SUM(G15:K15)</f>
        <v>1907900000</v>
      </c>
      <c r="G15" s="182">
        <f>ص.و.10!F15</f>
        <v>1900900000</v>
      </c>
      <c r="H15" s="183"/>
      <c r="I15" s="128">
        <v>7000000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I18+G18</f>
        <v>0</v>
      </c>
      <c r="G18" s="135">
        <f>'ص.و.5 '!F18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 t="shared" ref="F19:F23" si="0">I19+G19</f>
        <v>190790000</v>
      </c>
      <c r="G19" s="135">
        <f>ص.و.10!F19</f>
        <v>190090000</v>
      </c>
      <c r="H19" s="136"/>
      <c r="I19" s="139">
        <f>I15*B19</f>
        <v>700000</v>
      </c>
      <c r="J19" s="140"/>
      <c r="K19" s="140"/>
      <c r="P19" s="5"/>
      <c r="Q19" s="5"/>
      <c r="R19" s="5"/>
      <c r="S19" s="5"/>
      <c r="T19" s="5"/>
      <c r="U19" s="5"/>
    </row>
    <row r="20" spans="1:21" ht="21" customHeight="1" x14ac:dyDescent="0.45">
      <c r="A20" s="4"/>
      <c r="B20" s="18"/>
      <c r="C20" s="130" t="s">
        <v>5</v>
      </c>
      <c r="D20" s="130"/>
      <c r="E20" s="130"/>
      <c r="F20" s="10">
        <f t="shared" si="0"/>
        <v>0</v>
      </c>
      <c r="G20" s="135">
        <f>'ص.و.5 '!F20</f>
        <v>0</v>
      </c>
      <c r="H20" s="136"/>
      <c r="I20" s="139">
        <f>I15*B20</f>
        <v>0</v>
      </c>
      <c r="J20" s="140"/>
      <c r="K20" s="140"/>
    </row>
    <row r="21" spans="1:21" ht="21" customHeight="1" x14ac:dyDescent="0.45">
      <c r="A21" s="4">
        <v>0.05</v>
      </c>
      <c r="B21" s="18">
        <v>0.05</v>
      </c>
      <c r="C21" s="130" t="s">
        <v>6</v>
      </c>
      <c r="D21" s="130"/>
      <c r="E21" s="130"/>
      <c r="F21" s="10">
        <f t="shared" si="0"/>
        <v>95395000</v>
      </c>
      <c r="G21" s="135">
        <f>ص.و.10!F21</f>
        <v>95045000</v>
      </c>
      <c r="H21" s="136"/>
      <c r="I21" s="139">
        <f>I15*B21</f>
        <v>350000</v>
      </c>
      <c r="J21" s="140"/>
      <c r="K21" s="140"/>
    </row>
    <row r="22" spans="1:21" ht="21" customHeight="1" x14ac:dyDescent="0.45">
      <c r="A22" s="4"/>
      <c r="B22" s="17"/>
      <c r="C22" s="130" t="s">
        <v>3</v>
      </c>
      <c r="D22" s="130"/>
      <c r="E22" s="130"/>
      <c r="F22" s="10">
        <f t="shared" si="0"/>
        <v>0</v>
      </c>
      <c r="G22" s="135">
        <f>'ص.و.5 '!F22</f>
        <v>0</v>
      </c>
      <c r="H22" s="136"/>
      <c r="I22" s="139">
        <f>I15*B22</f>
        <v>0</v>
      </c>
      <c r="J22" s="140"/>
      <c r="K22" s="140"/>
    </row>
    <row r="23" spans="1:21" ht="21" customHeight="1" thickBot="1" x14ac:dyDescent="0.5">
      <c r="A23" s="4"/>
      <c r="B23" s="23"/>
      <c r="C23" s="131" t="s">
        <v>19</v>
      </c>
      <c r="D23" s="131"/>
      <c r="E23" s="131"/>
      <c r="F23" s="10">
        <f t="shared" si="0"/>
        <v>0</v>
      </c>
      <c r="G23" s="135">
        <f>'ص.و.5 '!F23</f>
        <v>0</v>
      </c>
      <c r="H23" s="136"/>
      <c r="I23" s="193">
        <f>I15*B23</f>
        <v>0</v>
      </c>
      <c r="J23" s="194"/>
      <c r="K23" s="194"/>
    </row>
    <row r="24" spans="1:21" ht="21" customHeight="1" thickBot="1" x14ac:dyDescent="0.5">
      <c r="B24" s="225" t="s">
        <v>57</v>
      </c>
      <c r="C24" s="196"/>
      <c r="D24" s="196"/>
      <c r="E24" s="196"/>
      <c r="F24" s="30">
        <f>SUM(F18:F23)</f>
        <v>286185000</v>
      </c>
      <c r="G24" s="162">
        <f>SUM(G18:H23)</f>
        <v>285135000</v>
      </c>
      <c r="H24" s="163"/>
      <c r="I24" s="128">
        <f>SUM(I18:K23)</f>
        <v>1050000</v>
      </c>
      <c r="J24" s="192"/>
      <c r="K24" s="192"/>
    </row>
    <row r="25" spans="1:21" ht="21" customHeight="1" x14ac:dyDescent="0.45">
      <c r="B25" s="126" t="s">
        <v>7</v>
      </c>
      <c r="C25" s="127"/>
      <c r="D25" s="127"/>
      <c r="E25" s="127"/>
      <c r="F25" s="127"/>
      <c r="G25" s="127"/>
      <c r="H25" s="127"/>
      <c r="I25" s="186">
        <f>I15-I24</f>
        <v>5950000</v>
      </c>
      <c r="J25" s="187"/>
      <c r="K25" s="187"/>
    </row>
    <row r="26" spans="1:21" ht="21" customHeight="1" thickBot="1" x14ac:dyDescent="0.5">
      <c r="B26" s="37">
        <v>0</v>
      </c>
      <c r="C26" s="215" t="s">
        <v>8</v>
      </c>
      <c r="D26" s="215"/>
      <c r="E26" s="215"/>
      <c r="F26" s="215"/>
      <c r="G26" s="215"/>
      <c r="H26" s="215"/>
      <c r="I26" s="193"/>
      <c r="J26" s="194"/>
      <c r="K26" s="194"/>
    </row>
    <row r="27" spans="1:21" ht="27" customHeight="1" thickTop="1" thickBot="1" x14ac:dyDescent="0.55000000000000004">
      <c r="B27" s="216" t="s">
        <v>9</v>
      </c>
      <c r="C27" s="217"/>
      <c r="D27" s="217"/>
      <c r="E27" s="217"/>
      <c r="F27" s="217"/>
      <c r="G27" s="217"/>
      <c r="H27" s="217"/>
      <c r="I27" s="218">
        <f>I25+I26</f>
        <v>5950000</v>
      </c>
      <c r="J27" s="219"/>
      <c r="K27" s="219"/>
    </row>
    <row r="28" spans="1:21" ht="20.25" customHeight="1" thickTop="1" x14ac:dyDescent="0.45">
      <c r="B28" s="259" t="s">
        <v>115</v>
      </c>
      <c r="C28" s="260"/>
      <c r="D28" s="260"/>
      <c r="E28" s="260"/>
      <c r="F28" s="260"/>
      <c r="G28" s="260"/>
      <c r="H28" s="260"/>
      <c r="I28" s="260"/>
      <c r="J28" s="260"/>
      <c r="K28" s="261"/>
    </row>
    <row r="29" spans="1:21" ht="20.25" customHeight="1" x14ac:dyDescent="0.45">
      <c r="B29" s="262"/>
      <c r="C29" s="263"/>
      <c r="D29" s="263"/>
      <c r="E29" s="263"/>
      <c r="F29" s="263"/>
      <c r="G29" s="263"/>
      <c r="H29" s="263"/>
      <c r="I29" s="263"/>
      <c r="J29" s="263"/>
      <c r="K29" s="264"/>
    </row>
    <row r="30" spans="1:21" s="51" customFormat="1" ht="16.5" customHeight="1" x14ac:dyDescent="0.45">
      <c r="B30" s="265" t="s">
        <v>105</v>
      </c>
      <c r="C30" s="266"/>
      <c r="D30" s="265" t="s">
        <v>106</v>
      </c>
      <c r="E30" s="266"/>
      <c r="F30" s="265" t="s">
        <v>107</v>
      </c>
      <c r="G30" s="266"/>
      <c r="H30" s="265" t="s">
        <v>108</v>
      </c>
      <c r="I30" s="269"/>
      <c r="J30" s="269"/>
      <c r="K30" s="266"/>
    </row>
    <row r="31" spans="1:21" s="51" customFormat="1" ht="16.5" customHeight="1" x14ac:dyDescent="0.45">
      <c r="B31" s="267"/>
      <c r="C31" s="268"/>
      <c r="D31" s="267"/>
      <c r="E31" s="268"/>
      <c r="F31" s="267"/>
      <c r="G31" s="268"/>
      <c r="H31" s="267"/>
      <c r="I31" s="270"/>
      <c r="J31" s="270"/>
      <c r="K31" s="268"/>
    </row>
    <row r="32" spans="1:21" s="51" customFormat="1" ht="16.5" customHeight="1" x14ac:dyDescent="0.45">
      <c r="B32" s="271"/>
      <c r="C32" s="272"/>
      <c r="D32" s="271"/>
      <c r="E32" s="272"/>
      <c r="F32" s="271"/>
      <c r="G32" s="272"/>
      <c r="H32" s="271"/>
      <c r="I32" s="273"/>
      <c r="J32" s="273"/>
      <c r="K32" s="272"/>
    </row>
    <row r="33" spans="2:11" s="52" customFormat="1" ht="16.5" customHeight="1" x14ac:dyDescent="0.45">
      <c r="B33" s="271"/>
      <c r="C33" s="272"/>
      <c r="D33" s="271"/>
      <c r="E33" s="272"/>
      <c r="F33" s="271"/>
      <c r="G33" s="272"/>
      <c r="H33" s="271"/>
      <c r="I33" s="273"/>
      <c r="J33" s="273"/>
      <c r="K33" s="272"/>
    </row>
    <row r="34" spans="2:11" s="52" customFormat="1" ht="16.5" customHeight="1" x14ac:dyDescent="0.45">
      <c r="B34" s="253" t="s">
        <v>62</v>
      </c>
      <c r="C34" s="254"/>
      <c r="D34" s="253" t="s">
        <v>62</v>
      </c>
      <c r="E34" s="254"/>
      <c r="F34" s="253" t="s">
        <v>62</v>
      </c>
      <c r="G34" s="254"/>
      <c r="H34" s="253" t="s">
        <v>62</v>
      </c>
      <c r="I34" s="257"/>
      <c r="J34" s="257"/>
      <c r="K34" s="254"/>
    </row>
    <row r="35" spans="2:11" s="52" customFormat="1" ht="16.5" customHeight="1" x14ac:dyDescent="0.45">
      <c r="B35" s="255"/>
      <c r="C35" s="256"/>
      <c r="D35" s="255"/>
      <c r="E35" s="256"/>
      <c r="F35" s="255"/>
      <c r="G35" s="256"/>
      <c r="H35" s="255"/>
      <c r="I35" s="258"/>
      <c r="J35" s="258"/>
      <c r="K35" s="256"/>
    </row>
  </sheetData>
  <mergeCells count="66">
    <mergeCell ref="B34:C35"/>
    <mergeCell ref="D34:E35"/>
    <mergeCell ref="F34:G35"/>
    <mergeCell ref="H34:K35"/>
    <mergeCell ref="B27:H27"/>
    <mergeCell ref="I27:K27"/>
    <mergeCell ref="B28:K29"/>
    <mergeCell ref="B30:C31"/>
    <mergeCell ref="D30:E31"/>
    <mergeCell ref="F30:G31"/>
    <mergeCell ref="H30:K31"/>
    <mergeCell ref="B32:C33"/>
    <mergeCell ref="D32:E33"/>
    <mergeCell ref="F32:G33"/>
    <mergeCell ref="H32:K33"/>
    <mergeCell ref="C26:H26"/>
    <mergeCell ref="I26:K26"/>
    <mergeCell ref="C22:E22"/>
    <mergeCell ref="G22:H22"/>
    <mergeCell ref="I22:K22"/>
    <mergeCell ref="C23:E23"/>
    <mergeCell ref="G23:H23"/>
    <mergeCell ref="I23:K23"/>
    <mergeCell ref="B24:E24"/>
    <mergeCell ref="G24:H24"/>
    <mergeCell ref="I24:K24"/>
    <mergeCell ref="B25:H25"/>
    <mergeCell ref="I25:K25"/>
    <mergeCell ref="C20:E20"/>
    <mergeCell ref="G20:H20"/>
    <mergeCell ref="I20:K20"/>
    <mergeCell ref="C21:E21"/>
    <mergeCell ref="G21:H21"/>
    <mergeCell ref="I21:K21"/>
    <mergeCell ref="B16:K17"/>
    <mergeCell ref="C18:E18"/>
    <mergeCell ref="G18:H18"/>
    <mergeCell ref="I18:K18"/>
    <mergeCell ref="C19:E19"/>
    <mergeCell ref="G19:H19"/>
    <mergeCell ref="I19:K19"/>
    <mergeCell ref="B13:C13"/>
    <mergeCell ref="B14:E14"/>
    <mergeCell ref="G14:H14"/>
    <mergeCell ref="I14:K14"/>
    <mergeCell ref="B15:E15"/>
    <mergeCell ref="G15:H15"/>
    <mergeCell ref="I15:K15"/>
    <mergeCell ref="B12:F12"/>
    <mergeCell ref="B7:C7"/>
    <mergeCell ref="D7:E7"/>
    <mergeCell ref="G7:K7"/>
    <mergeCell ref="B8:C8"/>
    <mergeCell ref="D8:F8"/>
    <mergeCell ref="H8:K8"/>
    <mergeCell ref="D9:E9"/>
    <mergeCell ref="I9:K9"/>
    <mergeCell ref="D10:G10"/>
    <mergeCell ref="I10:J10"/>
    <mergeCell ref="B11:G11"/>
    <mergeCell ref="B6:K6"/>
    <mergeCell ref="G1:I1"/>
    <mergeCell ref="J1:K1"/>
    <mergeCell ref="G2:I2"/>
    <mergeCell ref="J2:K2"/>
    <mergeCell ref="B3:K3"/>
  </mergeCells>
  <pageMargins left="0" right="0" top="0.19685039370078741" bottom="0.98425196850393704" header="0.31496062992125984" footer="0.31496062992125984"/>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35"/>
  <sheetViews>
    <sheetView rightToLeft="1" view="pageBreakPreview" zoomScaleNormal="100" zoomScaleSheetLayoutView="100" workbookViewId="0">
      <selection activeCell="L24" sqref="L24"/>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2.28515625" style="1" customWidth="1"/>
    <col min="6" max="6" width="20.5703125" style="1" customWidth="1"/>
    <col min="7" max="7" width="6.42578125" style="1" customWidth="1"/>
    <col min="8" max="8" width="7.85546875" style="1" customWidth="1"/>
    <col min="9" max="9" width="3.140625" style="1" customWidth="1"/>
    <col min="10" max="10" width="6.7109375" style="1" customWidth="1"/>
    <col min="11" max="11" width="6.28515625" style="1" customWidth="1"/>
    <col min="12" max="16384" width="9.140625" style="1"/>
  </cols>
  <sheetData>
    <row r="1" spans="2:23" ht="19.5" x14ac:dyDescent="0.5">
      <c r="G1" s="122" t="s">
        <v>67</v>
      </c>
      <c r="H1" s="122"/>
      <c r="I1" s="122"/>
      <c r="J1" s="250" t="s">
        <v>109</v>
      </c>
      <c r="K1" s="250"/>
    </row>
    <row r="2" spans="2:23" ht="19.5" x14ac:dyDescent="0.5">
      <c r="G2" s="122" t="s">
        <v>68</v>
      </c>
      <c r="H2" s="122"/>
      <c r="I2" s="122"/>
      <c r="J2" s="250" t="s">
        <v>110</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32" t="s">
        <v>114</v>
      </c>
      <c r="E8" s="232"/>
      <c r="F8" s="233"/>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50"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111</v>
      </c>
      <c r="C11" s="121"/>
      <c r="D11" s="121"/>
      <c r="E11" s="121"/>
      <c r="F11" s="121"/>
      <c r="G11" s="121"/>
      <c r="H11" s="9"/>
      <c r="I11" s="9"/>
      <c r="J11" s="9"/>
      <c r="K11" s="15"/>
      <c r="P11" s="5"/>
      <c r="Q11" s="5"/>
      <c r="R11" s="5"/>
      <c r="S11" s="5"/>
      <c r="T11" s="5"/>
      <c r="U11" s="5"/>
    </row>
    <row r="12" spans="2:23" ht="21.75" customHeight="1" x14ac:dyDescent="0.45">
      <c r="B12" s="146" t="s">
        <v>76</v>
      </c>
      <c r="C12" s="147"/>
      <c r="D12" s="147"/>
      <c r="E12" s="147"/>
      <c r="F12" s="147"/>
      <c r="G12" s="8"/>
      <c r="H12" s="8"/>
      <c r="I12" s="8"/>
      <c r="J12" s="8"/>
      <c r="K12" s="16"/>
      <c r="P12" s="5"/>
      <c r="Q12" s="5"/>
      <c r="R12" s="5"/>
      <c r="S12" s="5"/>
      <c r="T12" s="5"/>
      <c r="U12" s="5"/>
    </row>
    <row r="13" spans="2:23" ht="2.25" customHeight="1" x14ac:dyDescent="0.45">
      <c r="B13" s="160"/>
      <c r="C13" s="161"/>
      <c r="D13" s="49"/>
      <c r="E13" s="49"/>
      <c r="F13" s="49"/>
      <c r="G13" s="49"/>
      <c r="H13" s="49"/>
      <c r="I13" s="49"/>
      <c r="J13" s="49"/>
      <c r="K13" s="22"/>
      <c r="P13" s="5"/>
      <c r="Q13" s="5"/>
      <c r="R13" s="5"/>
      <c r="S13" s="5"/>
      <c r="T13" s="5"/>
      <c r="U13" s="5"/>
    </row>
    <row r="14" spans="2:23" ht="27.75" customHeight="1" thickBot="1" x14ac:dyDescent="0.5">
      <c r="B14" s="178" t="s">
        <v>1</v>
      </c>
      <c r="C14" s="179"/>
      <c r="D14" s="179"/>
      <c r="E14" s="180"/>
      <c r="F14" s="53" t="s">
        <v>37</v>
      </c>
      <c r="G14" s="252" t="s">
        <v>82</v>
      </c>
      <c r="H14" s="181"/>
      <c r="I14" s="184" t="s">
        <v>2</v>
      </c>
      <c r="J14" s="181"/>
      <c r="K14" s="185"/>
      <c r="P14" s="5"/>
      <c r="Q14" s="5"/>
      <c r="R14" s="5"/>
      <c r="S14" s="5"/>
      <c r="T14" s="5"/>
      <c r="U14" s="5"/>
    </row>
    <row r="15" spans="2:23" ht="31.5" customHeight="1" thickBot="1" x14ac:dyDescent="0.5">
      <c r="B15" s="132" t="s">
        <v>27</v>
      </c>
      <c r="C15" s="133"/>
      <c r="D15" s="133"/>
      <c r="E15" s="134"/>
      <c r="F15" s="26">
        <f>SUM(G15:K15)</f>
        <v>2841227880</v>
      </c>
      <c r="G15" s="182">
        <f>ص.و.11!F15</f>
        <v>1907900000</v>
      </c>
      <c r="H15" s="183"/>
      <c r="I15" s="128">
        <v>933327880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I18+G18</f>
        <v>0</v>
      </c>
      <c r="G18" s="135">
        <f>'ص.و.5 '!F18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I19+G19</f>
        <v>284122788</v>
      </c>
      <c r="G19" s="135">
        <f>ص.و.11!F19</f>
        <v>190790000</v>
      </c>
      <c r="H19" s="136"/>
      <c r="I19" s="139">
        <f>I15*B19</f>
        <v>93332788</v>
      </c>
      <c r="J19" s="140"/>
      <c r="K19" s="140"/>
      <c r="P19" s="5"/>
      <c r="Q19" s="5"/>
      <c r="R19" s="5"/>
      <c r="S19" s="5"/>
      <c r="T19" s="5"/>
      <c r="U19" s="5"/>
    </row>
    <row r="20" spans="1:21" ht="21" customHeight="1" x14ac:dyDescent="0.45">
      <c r="A20" s="4"/>
      <c r="B20" s="18"/>
      <c r="C20" s="130" t="s">
        <v>5</v>
      </c>
      <c r="D20" s="130"/>
      <c r="E20" s="130"/>
      <c r="F20" s="10">
        <f t="shared" ref="F20:F23" si="0">I20+G20</f>
        <v>0</v>
      </c>
      <c r="G20" s="135">
        <f>'ص.و.5 '!F20</f>
        <v>0</v>
      </c>
      <c r="H20" s="136"/>
      <c r="I20" s="139">
        <f>I15*B20</f>
        <v>0</v>
      </c>
      <c r="J20" s="140"/>
      <c r="K20" s="140"/>
    </row>
    <row r="21" spans="1:21" ht="21" customHeight="1" x14ac:dyDescent="0.45">
      <c r="A21" s="4">
        <v>0.05</v>
      </c>
      <c r="B21" s="18">
        <v>0.05</v>
      </c>
      <c r="C21" s="130" t="s">
        <v>6</v>
      </c>
      <c r="D21" s="130"/>
      <c r="E21" s="130"/>
      <c r="F21" s="10">
        <f t="shared" si="0"/>
        <v>142061394</v>
      </c>
      <c r="G21" s="135">
        <f>ص.و.11!F21</f>
        <v>95395000</v>
      </c>
      <c r="H21" s="136"/>
      <c r="I21" s="139">
        <f>I15*B21</f>
        <v>46666394</v>
      </c>
      <c r="J21" s="140"/>
      <c r="K21" s="140"/>
    </row>
    <row r="22" spans="1:21" ht="21" customHeight="1" x14ac:dyDescent="0.45">
      <c r="A22" s="4"/>
      <c r="B22" s="17"/>
      <c r="C22" s="130" t="s">
        <v>3</v>
      </c>
      <c r="D22" s="130"/>
      <c r="E22" s="130"/>
      <c r="F22" s="10">
        <f t="shared" si="0"/>
        <v>0</v>
      </c>
      <c r="G22" s="135">
        <f>'ص.و.5 '!F22</f>
        <v>0</v>
      </c>
      <c r="H22" s="136"/>
      <c r="I22" s="139">
        <f>I15*B22</f>
        <v>0</v>
      </c>
      <c r="J22" s="140"/>
      <c r="K22" s="140"/>
    </row>
    <row r="23" spans="1:21" ht="21" customHeight="1" thickBot="1" x14ac:dyDescent="0.5">
      <c r="A23" s="4"/>
      <c r="B23" s="23"/>
      <c r="C23" s="131" t="s">
        <v>19</v>
      </c>
      <c r="D23" s="131"/>
      <c r="E23" s="131"/>
      <c r="F23" s="10">
        <f t="shared" si="0"/>
        <v>0</v>
      </c>
      <c r="G23" s="135">
        <f>'ص.و.5 '!F23</f>
        <v>0</v>
      </c>
      <c r="H23" s="136"/>
      <c r="I23" s="193">
        <f>I15*B23</f>
        <v>0</v>
      </c>
      <c r="J23" s="194"/>
      <c r="K23" s="194"/>
      <c r="L23" s="1" t="s">
        <v>116</v>
      </c>
    </row>
    <row r="24" spans="1:21" ht="21" customHeight="1" thickBot="1" x14ac:dyDescent="0.5">
      <c r="B24" s="225" t="s">
        <v>57</v>
      </c>
      <c r="C24" s="196"/>
      <c r="D24" s="196"/>
      <c r="E24" s="196"/>
      <c r="F24" s="30">
        <f>SUM(F18:F23)</f>
        <v>426184182</v>
      </c>
      <c r="G24" s="162">
        <f>SUM(G18:H23)</f>
        <v>286185000</v>
      </c>
      <c r="H24" s="163"/>
      <c r="I24" s="128">
        <f>SUM(I18:K23)</f>
        <v>139999182</v>
      </c>
      <c r="J24" s="192"/>
      <c r="K24" s="192"/>
    </row>
    <row r="25" spans="1:21" ht="21" customHeight="1" x14ac:dyDescent="0.45">
      <c r="B25" s="126" t="s">
        <v>7</v>
      </c>
      <c r="C25" s="127"/>
      <c r="D25" s="127"/>
      <c r="E25" s="127"/>
      <c r="F25" s="127"/>
      <c r="G25" s="127"/>
      <c r="H25" s="127"/>
      <c r="I25" s="186">
        <f>I15-I24</f>
        <v>793328698</v>
      </c>
      <c r="J25" s="187"/>
      <c r="K25" s="187"/>
    </row>
    <row r="26" spans="1:21" ht="21" customHeight="1" thickBot="1" x14ac:dyDescent="0.5">
      <c r="B26" s="37">
        <v>0</v>
      </c>
      <c r="C26" s="215" t="s">
        <v>8</v>
      </c>
      <c r="D26" s="215"/>
      <c r="E26" s="215"/>
      <c r="F26" s="215"/>
      <c r="G26" s="215"/>
      <c r="H26" s="215"/>
      <c r="I26" s="193">
        <v>0</v>
      </c>
      <c r="J26" s="194"/>
      <c r="K26" s="194"/>
    </row>
    <row r="27" spans="1:21" ht="27" customHeight="1" thickTop="1" thickBot="1" x14ac:dyDescent="0.55000000000000004">
      <c r="B27" s="216" t="s">
        <v>9</v>
      </c>
      <c r="C27" s="217"/>
      <c r="D27" s="217"/>
      <c r="E27" s="217"/>
      <c r="F27" s="217"/>
      <c r="G27" s="217"/>
      <c r="H27" s="217"/>
      <c r="I27" s="218">
        <f>I25+I26</f>
        <v>793328698</v>
      </c>
      <c r="J27" s="219"/>
      <c r="K27" s="219"/>
    </row>
    <row r="28" spans="1:21" ht="20.25" customHeight="1" thickTop="1" x14ac:dyDescent="0.45">
      <c r="B28" s="259" t="s">
        <v>112</v>
      </c>
      <c r="C28" s="260"/>
      <c r="D28" s="260"/>
      <c r="E28" s="260"/>
      <c r="F28" s="260"/>
      <c r="G28" s="260"/>
      <c r="H28" s="260"/>
      <c r="I28" s="260"/>
      <c r="J28" s="260"/>
      <c r="K28" s="261"/>
    </row>
    <row r="29" spans="1:21" ht="20.25" customHeight="1" x14ac:dyDescent="0.45">
      <c r="B29" s="262"/>
      <c r="C29" s="263"/>
      <c r="D29" s="263"/>
      <c r="E29" s="263"/>
      <c r="F29" s="263"/>
      <c r="G29" s="263"/>
      <c r="H29" s="263"/>
      <c r="I29" s="263"/>
      <c r="J29" s="263"/>
      <c r="K29" s="264"/>
    </row>
    <row r="30" spans="1:21" s="51" customFormat="1" ht="16.5" customHeight="1" x14ac:dyDescent="0.45">
      <c r="B30" s="265" t="s">
        <v>105</v>
      </c>
      <c r="C30" s="266"/>
      <c r="D30" s="265" t="s">
        <v>106</v>
      </c>
      <c r="E30" s="266"/>
      <c r="F30" s="265" t="s">
        <v>107</v>
      </c>
      <c r="G30" s="266"/>
      <c r="H30" s="265" t="s">
        <v>108</v>
      </c>
      <c r="I30" s="269"/>
      <c r="J30" s="269"/>
      <c r="K30" s="266"/>
    </row>
    <row r="31" spans="1:21" s="51" customFormat="1" ht="16.5" customHeight="1" x14ac:dyDescent="0.45">
      <c r="B31" s="267"/>
      <c r="C31" s="268"/>
      <c r="D31" s="267"/>
      <c r="E31" s="268"/>
      <c r="F31" s="267"/>
      <c r="G31" s="268"/>
      <c r="H31" s="267"/>
      <c r="I31" s="270"/>
      <c r="J31" s="270"/>
      <c r="K31" s="268"/>
    </row>
    <row r="32" spans="1:21" s="51" customFormat="1" ht="16.5" customHeight="1" x14ac:dyDescent="0.45">
      <c r="B32" s="271"/>
      <c r="C32" s="272"/>
      <c r="D32" s="271"/>
      <c r="E32" s="272"/>
      <c r="F32" s="271"/>
      <c r="G32" s="272"/>
      <c r="H32" s="271"/>
      <c r="I32" s="273"/>
      <c r="J32" s="273"/>
      <c r="K32" s="272"/>
    </row>
    <row r="33" spans="2:11" s="52" customFormat="1" ht="16.5" customHeight="1" x14ac:dyDescent="0.45">
      <c r="B33" s="271"/>
      <c r="C33" s="272"/>
      <c r="D33" s="271"/>
      <c r="E33" s="272"/>
      <c r="F33" s="271"/>
      <c r="G33" s="272"/>
      <c r="H33" s="271"/>
      <c r="I33" s="273"/>
      <c r="J33" s="273"/>
      <c r="K33" s="272"/>
    </row>
    <row r="34" spans="2:11" s="52" customFormat="1" ht="16.5" customHeight="1" x14ac:dyDescent="0.45">
      <c r="B34" s="253" t="s">
        <v>62</v>
      </c>
      <c r="C34" s="254"/>
      <c r="D34" s="253" t="s">
        <v>62</v>
      </c>
      <c r="E34" s="254"/>
      <c r="F34" s="253" t="s">
        <v>62</v>
      </c>
      <c r="G34" s="254"/>
      <c r="H34" s="253" t="s">
        <v>62</v>
      </c>
      <c r="I34" s="257"/>
      <c r="J34" s="257"/>
      <c r="K34" s="254"/>
    </row>
    <row r="35" spans="2:11" s="52" customFormat="1" ht="16.5" customHeight="1" x14ac:dyDescent="0.45">
      <c r="B35" s="255"/>
      <c r="C35" s="256"/>
      <c r="D35" s="255"/>
      <c r="E35" s="256"/>
      <c r="F35" s="255"/>
      <c r="G35" s="256"/>
      <c r="H35" s="255"/>
      <c r="I35" s="258"/>
      <c r="J35" s="258"/>
      <c r="K35" s="256"/>
    </row>
  </sheetData>
  <mergeCells count="66">
    <mergeCell ref="B32:C33"/>
    <mergeCell ref="D32:E33"/>
    <mergeCell ref="F32:G33"/>
    <mergeCell ref="H32:K33"/>
    <mergeCell ref="B34:C35"/>
    <mergeCell ref="D34:E35"/>
    <mergeCell ref="F34:G35"/>
    <mergeCell ref="H34:K35"/>
    <mergeCell ref="B27:H27"/>
    <mergeCell ref="I27:K27"/>
    <mergeCell ref="B28:K29"/>
    <mergeCell ref="B30:C31"/>
    <mergeCell ref="D30:E31"/>
    <mergeCell ref="F30:G31"/>
    <mergeCell ref="H30:K31"/>
    <mergeCell ref="C26:H26"/>
    <mergeCell ref="I26:K26"/>
    <mergeCell ref="C22:E22"/>
    <mergeCell ref="G22:H22"/>
    <mergeCell ref="I22:K22"/>
    <mergeCell ref="C23:E23"/>
    <mergeCell ref="G23:H23"/>
    <mergeCell ref="I23:K23"/>
    <mergeCell ref="B24:E24"/>
    <mergeCell ref="G24:H24"/>
    <mergeCell ref="I24:K24"/>
    <mergeCell ref="B25:H25"/>
    <mergeCell ref="I25:K25"/>
    <mergeCell ref="C20:E20"/>
    <mergeCell ref="G20:H20"/>
    <mergeCell ref="I20:K20"/>
    <mergeCell ref="C21:E21"/>
    <mergeCell ref="G21:H21"/>
    <mergeCell ref="I21:K21"/>
    <mergeCell ref="B16:K17"/>
    <mergeCell ref="C18:E18"/>
    <mergeCell ref="G18:H18"/>
    <mergeCell ref="I18:K18"/>
    <mergeCell ref="C19:E19"/>
    <mergeCell ref="G19:H19"/>
    <mergeCell ref="I19:K19"/>
    <mergeCell ref="B13:C13"/>
    <mergeCell ref="B14:E14"/>
    <mergeCell ref="G14:H14"/>
    <mergeCell ref="I14:K14"/>
    <mergeCell ref="B15:E15"/>
    <mergeCell ref="G15:H15"/>
    <mergeCell ref="I15:K15"/>
    <mergeCell ref="B12:F12"/>
    <mergeCell ref="B7:C7"/>
    <mergeCell ref="D7:E7"/>
    <mergeCell ref="G7:K7"/>
    <mergeCell ref="B8:C8"/>
    <mergeCell ref="D8:F8"/>
    <mergeCell ref="H8:K8"/>
    <mergeCell ref="D9:E9"/>
    <mergeCell ref="I9:K9"/>
    <mergeCell ref="D10:G10"/>
    <mergeCell ref="I10:J10"/>
    <mergeCell ref="B11:G11"/>
    <mergeCell ref="B6:K6"/>
    <mergeCell ref="G1:I1"/>
    <mergeCell ref="J1:K1"/>
    <mergeCell ref="G2:I2"/>
    <mergeCell ref="J2:K2"/>
    <mergeCell ref="B3:K3"/>
  </mergeCells>
  <pageMargins left="0" right="0" top="0.19685039370078741" bottom="0.98425196850393704" header="0.31496062992125984" footer="0.31496062992125984"/>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35"/>
  <sheetViews>
    <sheetView rightToLeft="1" view="pageBreakPreview" zoomScaleNormal="100" zoomScaleSheetLayoutView="100" workbookViewId="0">
      <selection activeCell="O17" sqref="O17"/>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2.28515625" style="1" customWidth="1"/>
    <col min="6" max="6" width="20.5703125" style="1" customWidth="1"/>
    <col min="7" max="7" width="6.42578125" style="1" customWidth="1"/>
    <col min="8" max="8" width="10.5703125" style="1" customWidth="1"/>
    <col min="9" max="9" width="3.140625" style="1" customWidth="1"/>
    <col min="10" max="10" width="6.7109375" style="1" customWidth="1"/>
    <col min="11" max="11" width="6.28515625" style="1" customWidth="1"/>
    <col min="12" max="16384" width="9.140625" style="1"/>
  </cols>
  <sheetData>
    <row r="1" spans="2:23" ht="19.5" x14ac:dyDescent="0.5">
      <c r="G1" s="122" t="s">
        <v>67</v>
      </c>
      <c r="H1" s="122"/>
      <c r="I1" s="122"/>
      <c r="J1" s="250" t="s">
        <v>117</v>
      </c>
      <c r="K1" s="250"/>
    </row>
    <row r="2" spans="2:23" ht="19.5" x14ac:dyDescent="0.5">
      <c r="G2" s="122" t="s">
        <v>68</v>
      </c>
      <c r="H2" s="122"/>
      <c r="I2" s="122"/>
      <c r="J2" s="250" t="s">
        <v>118</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32" t="s">
        <v>120</v>
      </c>
      <c r="E8" s="232"/>
      <c r="F8" s="233"/>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55"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119</v>
      </c>
      <c r="C11" s="121"/>
      <c r="D11" s="121"/>
      <c r="E11" s="121"/>
      <c r="F11" s="121"/>
      <c r="G11" s="121"/>
      <c r="H11" s="9"/>
      <c r="I11" s="9"/>
      <c r="J11" s="9"/>
      <c r="K11" s="15"/>
      <c r="P11" s="5"/>
      <c r="Q11" s="5"/>
      <c r="R11" s="5"/>
      <c r="S11" s="5"/>
      <c r="T11" s="5"/>
      <c r="U11" s="5"/>
    </row>
    <row r="12" spans="2:23" ht="21.75" customHeight="1" x14ac:dyDescent="0.45">
      <c r="B12" s="146" t="s">
        <v>76</v>
      </c>
      <c r="C12" s="147"/>
      <c r="D12" s="147"/>
      <c r="E12" s="147"/>
      <c r="F12" s="147"/>
      <c r="G12" s="8"/>
      <c r="H12" s="8"/>
      <c r="I12" s="8"/>
      <c r="J12" s="8"/>
      <c r="K12" s="16"/>
      <c r="P12" s="5"/>
      <c r="Q12" s="5"/>
      <c r="R12" s="5"/>
      <c r="S12" s="5"/>
      <c r="T12" s="5"/>
      <c r="U12" s="5"/>
    </row>
    <row r="13" spans="2:23" ht="2.25" customHeight="1" x14ac:dyDescent="0.45">
      <c r="B13" s="160"/>
      <c r="C13" s="161"/>
      <c r="D13" s="54"/>
      <c r="E13" s="54"/>
      <c r="F13" s="54"/>
      <c r="G13" s="54"/>
      <c r="H13" s="54"/>
      <c r="I13" s="54"/>
      <c r="J13" s="54"/>
      <c r="K13" s="22"/>
      <c r="P13" s="5"/>
      <c r="Q13" s="5"/>
      <c r="R13" s="5"/>
      <c r="S13" s="5"/>
      <c r="T13" s="5"/>
      <c r="U13" s="5"/>
    </row>
    <row r="14" spans="2:23" ht="27.75" customHeight="1" thickBot="1" x14ac:dyDescent="0.5">
      <c r="B14" s="178" t="s">
        <v>1</v>
      </c>
      <c r="C14" s="179"/>
      <c r="D14" s="179"/>
      <c r="E14" s="180"/>
      <c r="F14" s="53" t="s">
        <v>37</v>
      </c>
      <c r="G14" s="252" t="s">
        <v>82</v>
      </c>
      <c r="H14" s="181"/>
      <c r="I14" s="184" t="s">
        <v>2</v>
      </c>
      <c r="J14" s="181"/>
      <c r="K14" s="185"/>
      <c r="P14" s="5"/>
      <c r="Q14" s="5"/>
      <c r="R14" s="5"/>
      <c r="S14" s="5"/>
      <c r="T14" s="5"/>
      <c r="U14" s="5"/>
    </row>
    <row r="15" spans="2:23" ht="31.5" customHeight="1" thickBot="1" x14ac:dyDescent="0.5">
      <c r="B15" s="132" t="s">
        <v>27</v>
      </c>
      <c r="C15" s="133"/>
      <c r="D15" s="133"/>
      <c r="E15" s="134"/>
      <c r="F15" s="26">
        <f>SUM(G15:K15)</f>
        <v>4452047880</v>
      </c>
      <c r="G15" s="182">
        <f>ص.و.12!F15</f>
        <v>2841227880</v>
      </c>
      <c r="H15" s="183"/>
      <c r="I15" s="128">
        <v>1610820000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I18+G18</f>
        <v>0</v>
      </c>
      <c r="G18" s="135">
        <f>'ص.و.5 '!F18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I19+G19</f>
        <v>445204788</v>
      </c>
      <c r="G19" s="135">
        <f>ص.و.12!F19</f>
        <v>284122788</v>
      </c>
      <c r="H19" s="136"/>
      <c r="I19" s="139">
        <f>I15*B19</f>
        <v>161082000</v>
      </c>
      <c r="J19" s="140"/>
      <c r="K19" s="140"/>
      <c r="P19" s="5"/>
      <c r="Q19" s="5"/>
      <c r="R19" s="5"/>
      <c r="S19" s="5"/>
      <c r="T19" s="5"/>
      <c r="U19" s="5"/>
    </row>
    <row r="20" spans="1:21" ht="21" customHeight="1" x14ac:dyDescent="0.45">
      <c r="A20" s="4"/>
      <c r="B20" s="18"/>
      <c r="C20" s="130" t="s">
        <v>5</v>
      </c>
      <c r="D20" s="130"/>
      <c r="E20" s="130"/>
      <c r="F20" s="10">
        <f t="shared" ref="F20:F23" si="0">I20+G20</f>
        <v>0</v>
      </c>
      <c r="G20" s="135">
        <f>'ص.و.5 '!F20</f>
        <v>0</v>
      </c>
      <c r="H20" s="136"/>
      <c r="I20" s="139">
        <f>I15*B20</f>
        <v>0</v>
      </c>
      <c r="J20" s="140"/>
      <c r="K20" s="140"/>
    </row>
    <row r="21" spans="1:21" ht="21" customHeight="1" x14ac:dyDescent="0.45">
      <c r="A21" s="4">
        <v>0.05</v>
      </c>
      <c r="B21" s="18">
        <v>0.05</v>
      </c>
      <c r="C21" s="130" t="s">
        <v>6</v>
      </c>
      <c r="D21" s="130"/>
      <c r="E21" s="130"/>
      <c r="F21" s="10">
        <f t="shared" si="0"/>
        <v>222602394</v>
      </c>
      <c r="G21" s="135">
        <f>ص.و.12!F21</f>
        <v>142061394</v>
      </c>
      <c r="H21" s="136"/>
      <c r="I21" s="139">
        <f>I15*B21</f>
        <v>80541000</v>
      </c>
      <c r="J21" s="140"/>
      <c r="K21" s="140"/>
    </row>
    <row r="22" spans="1:21" ht="21" customHeight="1" x14ac:dyDescent="0.45">
      <c r="A22" s="4"/>
      <c r="B22" s="17"/>
      <c r="C22" s="130" t="s">
        <v>3</v>
      </c>
      <c r="D22" s="130"/>
      <c r="E22" s="130"/>
      <c r="F22" s="10">
        <f t="shared" si="0"/>
        <v>0</v>
      </c>
      <c r="G22" s="135">
        <f>'ص.و.5 '!F22</f>
        <v>0</v>
      </c>
      <c r="H22" s="136"/>
      <c r="I22" s="139">
        <f>I15*B22</f>
        <v>0</v>
      </c>
      <c r="J22" s="140"/>
      <c r="K22" s="140"/>
    </row>
    <row r="23" spans="1:21" ht="21" customHeight="1" thickBot="1" x14ac:dyDescent="0.5">
      <c r="A23" s="4"/>
      <c r="B23" s="23"/>
      <c r="C23" s="131" t="s">
        <v>19</v>
      </c>
      <c r="D23" s="131"/>
      <c r="E23" s="131"/>
      <c r="F23" s="10">
        <f t="shared" si="0"/>
        <v>0</v>
      </c>
      <c r="G23" s="135">
        <f>'ص.و.5 '!F23</f>
        <v>0</v>
      </c>
      <c r="H23" s="136"/>
      <c r="I23" s="193">
        <f>I15*B23</f>
        <v>0</v>
      </c>
      <c r="J23" s="194"/>
      <c r="K23" s="194"/>
    </row>
    <row r="24" spans="1:21" ht="21" customHeight="1" thickBot="1" x14ac:dyDescent="0.5">
      <c r="B24" s="225" t="s">
        <v>57</v>
      </c>
      <c r="C24" s="196"/>
      <c r="D24" s="196"/>
      <c r="E24" s="196"/>
      <c r="F24" s="30">
        <f>SUM(F18:F23)</f>
        <v>667807182</v>
      </c>
      <c r="G24" s="162">
        <f>SUM(G18:H23)</f>
        <v>426184182</v>
      </c>
      <c r="H24" s="163"/>
      <c r="I24" s="128">
        <f>SUM(I18:K23)</f>
        <v>241623000</v>
      </c>
      <c r="J24" s="192"/>
      <c r="K24" s="192"/>
    </row>
    <row r="25" spans="1:21" ht="21" customHeight="1" x14ac:dyDescent="0.45">
      <c r="B25" s="126" t="s">
        <v>7</v>
      </c>
      <c r="C25" s="127"/>
      <c r="D25" s="127"/>
      <c r="E25" s="127"/>
      <c r="F25" s="127"/>
      <c r="G25" s="127"/>
      <c r="H25" s="127"/>
      <c r="I25" s="186">
        <f>I15-I24</f>
        <v>1369197000</v>
      </c>
      <c r="J25" s="187"/>
      <c r="K25" s="187"/>
    </row>
    <row r="26" spans="1:21" ht="21" customHeight="1" thickBot="1" x14ac:dyDescent="0.5">
      <c r="B26" s="37">
        <v>0</v>
      </c>
      <c r="C26" s="215" t="s">
        <v>8</v>
      </c>
      <c r="D26" s="215"/>
      <c r="E26" s="215"/>
      <c r="F26" s="215"/>
      <c r="G26" s="215"/>
      <c r="H26" s="215"/>
      <c r="I26" s="193">
        <v>0</v>
      </c>
      <c r="J26" s="194"/>
      <c r="K26" s="194"/>
    </row>
    <row r="27" spans="1:21" ht="27" customHeight="1" thickTop="1" thickBot="1" x14ac:dyDescent="0.55000000000000004">
      <c r="B27" s="216" t="s">
        <v>9</v>
      </c>
      <c r="C27" s="217"/>
      <c r="D27" s="217"/>
      <c r="E27" s="217"/>
      <c r="F27" s="217"/>
      <c r="G27" s="217"/>
      <c r="H27" s="217"/>
      <c r="I27" s="218">
        <f>I25+I26</f>
        <v>1369197000</v>
      </c>
      <c r="J27" s="219"/>
      <c r="K27" s="219"/>
    </row>
    <row r="28" spans="1:21" ht="20.25" customHeight="1" thickTop="1" x14ac:dyDescent="0.45">
      <c r="B28" s="259" t="s">
        <v>121</v>
      </c>
      <c r="C28" s="260"/>
      <c r="D28" s="260"/>
      <c r="E28" s="260"/>
      <c r="F28" s="260"/>
      <c r="G28" s="260"/>
      <c r="H28" s="260"/>
      <c r="I28" s="260"/>
      <c r="J28" s="260"/>
      <c r="K28" s="261"/>
    </row>
    <row r="29" spans="1:21" ht="20.25" customHeight="1" x14ac:dyDescent="0.45">
      <c r="B29" s="262"/>
      <c r="C29" s="263"/>
      <c r="D29" s="263"/>
      <c r="E29" s="263"/>
      <c r="F29" s="263"/>
      <c r="G29" s="263"/>
      <c r="H29" s="263"/>
      <c r="I29" s="263"/>
      <c r="J29" s="263"/>
      <c r="K29" s="264"/>
    </row>
    <row r="30" spans="1:21" s="51" customFormat="1" ht="16.5" customHeight="1" x14ac:dyDescent="0.45">
      <c r="B30" s="265" t="s">
        <v>105</v>
      </c>
      <c r="C30" s="266"/>
      <c r="D30" s="265" t="s">
        <v>106</v>
      </c>
      <c r="E30" s="266"/>
      <c r="F30" s="265" t="s">
        <v>107</v>
      </c>
      <c r="G30" s="266"/>
      <c r="H30" s="265" t="s">
        <v>108</v>
      </c>
      <c r="I30" s="269"/>
      <c r="J30" s="269"/>
      <c r="K30" s="266"/>
    </row>
    <row r="31" spans="1:21" s="51" customFormat="1" ht="16.5" customHeight="1" x14ac:dyDescent="0.45">
      <c r="B31" s="267"/>
      <c r="C31" s="268"/>
      <c r="D31" s="267"/>
      <c r="E31" s="268"/>
      <c r="F31" s="267"/>
      <c r="G31" s="268"/>
      <c r="H31" s="267"/>
      <c r="I31" s="270"/>
      <c r="J31" s="270"/>
      <c r="K31" s="268"/>
    </row>
    <row r="32" spans="1:21" s="51" customFormat="1" ht="16.5" customHeight="1" x14ac:dyDescent="0.45">
      <c r="B32" s="271"/>
      <c r="C32" s="272"/>
      <c r="D32" s="271"/>
      <c r="E32" s="272"/>
      <c r="F32" s="271"/>
      <c r="G32" s="272"/>
      <c r="H32" s="271"/>
      <c r="I32" s="273"/>
      <c r="J32" s="273"/>
      <c r="K32" s="272"/>
    </row>
    <row r="33" spans="2:11" s="52" customFormat="1" ht="16.5" customHeight="1" x14ac:dyDescent="0.45">
      <c r="B33" s="271"/>
      <c r="C33" s="272"/>
      <c r="D33" s="271"/>
      <c r="E33" s="272"/>
      <c r="F33" s="271"/>
      <c r="G33" s="272"/>
      <c r="H33" s="271"/>
      <c r="I33" s="273"/>
      <c r="J33" s="273"/>
      <c r="K33" s="272"/>
    </row>
    <row r="34" spans="2:11" s="52" customFormat="1" ht="16.5" customHeight="1" x14ac:dyDescent="0.45">
      <c r="B34" s="253" t="s">
        <v>62</v>
      </c>
      <c r="C34" s="254"/>
      <c r="D34" s="253" t="s">
        <v>62</v>
      </c>
      <c r="E34" s="254"/>
      <c r="F34" s="253" t="s">
        <v>62</v>
      </c>
      <c r="G34" s="254"/>
      <c r="H34" s="253" t="s">
        <v>62</v>
      </c>
      <c r="I34" s="257"/>
      <c r="J34" s="257"/>
      <c r="K34" s="254"/>
    </row>
    <row r="35" spans="2:11" s="52" customFormat="1" ht="16.5" customHeight="1" x14ac:dyDescent="0.45">
      <c r="B35" s="255"/>
      <c r="C35" s="256"/>
      <c r="D35" s="255"/>
      <c r="E35" s="256"/>
      <c r="F35" s="255"/>
      <c r="G35" s="256"/>
      <c r="H35" s="255"/>
      <c r="I35" s="258"/>
      <c r="J35" s="258"/>
      <c r="K35" s="256"/>
    </row>
  </sheetData>
  <mergeCells count="66">
    <mergeCell ref="B32:C33"/>
    <mergeCell ref="D32:E33"/>
    <mergeCell ref="F32:G33"/>
    <mergeCell ref="H32:K33"/>
    <mergeCell ref="B34:C35"/>
    <mergeCell ref="D34:E35"/>
    <mergeCell ref="F34:G35"/>
    <mergeCell ref="H34:K35"/>
    <mergeCell ref="B27:H27"/>
    <mergeCell ref="I27:K27"/>
    <mergeCell ref="B28:K29"/>
    <mergeCell ref="B30:C31"/>
    <mergeCell ref="D30:E31"/>
    <mergeCell ref="F30:G31"/>
    <mergeCell ref="H30:K31"/>
    <mergeCell ref="C26:H26"/>
    <mergeCell ref="I26:K26"/>
    <mergeCell ref="C22:E22"/>
    <mergeCell ref="G22:H22"/>
    <mergeCell ref="I22:K22"/>
    <mergeCell ref="C23:E23"/>
    <mergeCell ref="G23:H23"/>
    <mergeCell ref="I23:K23"/>
    <mergeCell ref="B24:E24"/>
    <mergeCell ref="G24:H24"/>
    <mergeCell ref="I24:K24"/>
    <mergeCell ref="B25:H25"/>
    <mergeCell ref="I25:K25"/>
    <mergeCell ref="C20:E20"/>
    <mergeCell ref="G20:H20"/>
    <mergeCell ref="I20:K20"/>
    <mergeCell ref="C21:E21"/>
    <mergeCell ref="G21:H21"/>
    <mergeCell ref="I21:K21"/>
    <mergeCell ref="B16:K17"/>
    <mergeCell ref="C18:E18"/>
    <mergeCell ref="G18:H18"/>
    <mergeCell ref="I18:K18"/>
    <mergeCell ref="C19:E19"/>
    <mergeCell ref="G19:H19"/>
    <mergeCell ref="I19:K19"/>
    <mergeCell ref="B13:C13"/>
    <mergeCell ref="B14:E14"/>
    <mergeCell ref="G14:H14"/>
    <mergeCell ref="I14:K14"/>
    <mergeCell ref="B15:E15"/>
    <mergeCell ref="G15:H15"/>
    <mergeCell ref="I15:K15"/>
    <mergeCell ref="B12:F12"/>
    <mergeCell ref="B7:C7"/>
    <mergeCell ref="D7:E7"/>
    <mergeCell ref="G7:K7"/>
    <mergeCell ref="B8:C8"/>
    <mergeCell ref="D8:F8"/>
    <mergeCell ref="H8:K8"/>
    <mergeCell ref="D9:E9"/>
    <mergeCell ref="I9:K9"/>
    <mergeCell ref="D10:G10"/>
    <mergeCell ref="I10:J10"/>
    <mergeCell ref="B11:G11"/>
    <mergeCell ref="B6:K6"/>
    <mergeCell ref="G1:I1"/>
    <mergeCell ref="J1:K1"/>
    <mergeCell ref="G2:I2"/>
    <mergeCell ref="J2:K2"/>
    <mergeCell ref="B3:K3"/>
  </mergeCells>
  <pageMargins left="0" right="0" top="0.19685039370078741" bottom="0.98425196850393704" header="0.31496062992125984" footer="0.31496062992125984"/>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35"/>
  <sheetViews>
    <sheetView rightToLeft="1" view="pageBreakPreview" zoomScaleNormal="100" zoomScaleSheetLayoutView="100" workbookViewId="0">
      <selection activeCell="L27" sqref="L27"/>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5703125" style="1" customWidth="1"/>
    <col min="7" max="7" width="6.42578125" style="1" customWidth="1"/>
    <col min="8" max="8" width="7.85546875" style="1" customWidth="1"/>
    <col min="9" max="9" width="3.140625" style="1" customWidth="1"/>
    <col min="10" max="10" width="6.7109375" style="1" customWidth="1"/>
    <col min="11" max="11" width="3.85546875" style="1" customWidth="1"/>
    <col min="12" max="16384" width="9.140625" style="1"/>
  </cols>
  <sheetData>
    <row r="1" spans="2:23" ht="19.5" x14ac:dyDescent="0.5">
      <c r="G1" s="122" t="s">
        <v>67</v>
      </c>
      <c r="H1" s="122"/>
      <c r="I1" s="122"/>
      <c r="J1" s="250" t="s">
        <v>124</v>
      </c>
      <c r="K1" s="250"/>
    </row>
    <row r="2" spans="2:23" ht="19.5" x14ac:dyDescent="0.5">
      <c r="G2" s="122" t="s">
        <v>68</v>
      </c>
      <c r="H2" s="122"/>
      <c r="I2" s="122"/>
      <c r="J2" s="250" t="s">
        <v>118</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125" t="s">
        <v>122</v>
      </c>
      <c r="E8" s="125"/>
      <c r="F8" s="234"/>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55"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123</v>
      </c>
      <c r="C11" s="121"/>
      <c r="D11" s="121"/>
      <c r="E11" s="121"/>
      <c r="F11" s="121"/>
      <c r="G11" s="121"/>
      <c r="H11" s="9"/>
      <c r="I11" s="9"/>
      <c r="J11" s="9"/>
      <c r="K11" s="15"/>
      <c r="P11" s="5"/>
      <c r="Q11" s="5"/>
      <c r="R11" s="5"/>
      <c r="S11" s="5"/>
      <c r="T11" s="5"/>
      <c r="U11" s="5"/>
    </row>
    <row r="12" spans="2:23" ht="21.75" customHeight="1" x14ac:dyDescent="0.45">
      <c r="B12" s="146" t="s">
        <v>76</v>
      </c>
      <c r="C12" s="147"/>
      <c r="D12" s="147"/>
      <c r="E12" s="147"/>
      <c r="F12" s="147"/>
      <c r="G12" s="8"/>
      <c r="H12" s="8"/>
      <c r="I12" s="8"/>
      <c r="J12" s="8"/>
      <c r="K12" s="16"/>
      <c r="P12" s="5"/>
      <c r="Q12" s="5"/>
      <c r="R12" s="5"/>
      <c r="S12" s="5"/>
      <c r="T12" s="5"/>
      <c r="U12" s="5"/>
    </row>
    <row r="13" spans="2:23" ht="2.25" customHeight="1" x14ac:dyDescent="0.45">
      <c r="B13" s="160"/>
      <c r="C13" s="161"/>
      <c r="D13" s="54"/>
      <c r="E13" s="54"/>
      <c r="F13" s="54"/>
      <c r="G13" s="54"/>
      <c r="H13" s="54"/>
      <c r="I13" s="54"/>
      <c r="J13" s="54"/>
      <c r="K13" s="22"/>
      <c r="P13" s="5"/>
      <c r="Q13" s="5"/>
      <c r="R13" s="5"/>
      <c r="S13" s="5"/>
      <c r="T13" s="5"/>
      <c r="U13" s="5"/>
    </row>
    <row r="14" spans="2:23" ht="27.75" customHeight="1" thickBot="1" x14ac:dyDescent="0.5">
      <c r="B14" s="178" t="s">
        <v>1</v>
      </c>
      <c r="C14" s="179"/>
      <c r="D14" s="179"/>
      <c r="E14" s="180"/>
      <c r="F14" s="53" t="s">
        <v>37</v>
      </c>
      <c r="G14" s="252" t="s">
        <v>82</v>
      </c>
      <c r="H14" s="181"/>
      <c r="I14" s="184" t="s">
        <v>2</v>
      </c>
      <c r="J14" s="181"/>
      <c r="K14" s="185"/>
      <c r="P14" s="5"/>
      <c r="Q14" s="5"/>
      <c r="R14" s="5"/>
      <c r="S14" s="5"/>
      <c r="T14" s="5"/>
      <c r="U14" s="5"/>
    </row>
    <row r="15" spans="2:23" ht="31.5" customHeight="1" thickBot="1" x14ac:dyDescent="0.5">
      <c r="B15" s="132" t="s">
        <v>27</v>
      </c>
      <c r="C15" s="133"/>
      <c r="D15" s="133"/>
      <c r="E15" s="134"/>
      <c r="F15" s="26">
        <f>SUM(G15:K15)</f>
        <v>4473047880</v>
      </c>
      <c r="G15" s="182">
        <f>ص.و.13!F15</f>
        <v>4452047880</v>
      </c>
      <c r="H15" s="183"/>
      <c r="I15" s="128">
        <v>21000000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I18+G18</f>
        <v>0</v>
      </c>
      <c r="G18" s="135">
        <f>'ص.و.5 '!F18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 t="shared" ref="F19:F23" si="0">I19+G19</f>
        <v>447304788</v>
      </c>
      <c r="G19" s="135">
        <f>ص.و.13!F19</f>
        <v>445204788</v>
      </c>
      <c r="H19" s="136"/>
      <c r="I19" s="139">
        <f>I15*B19</f>
        <v>2100000</v>
      </c>
      <c r="J19" s="140"/>
      <c r="K19" s="140"/>
      <c r="P19" s="5"/>
      <c r="Q19" s="5"/>
      <c r="R19" s="5"/>
      <c r="S19" s="5"/>
      <c r="T19" s="5"/>
      <c r="U19" s="5"/>
    </row>
    <row r="20" spans="1:21" ht="21" customHeight="1" x14ac:dyDescent="0.45">
      <c r="A20" s="4"/>
      <c r="B20" s="18"/>
      <c r="C20" s="130" t="s">
        <v>5</v>
      </c>
      <c r="D20" s="130"/>
      <c r="E20" s="130"/>
      <c r="F20" s="10">
        <f t="shared" si="0"/>
        <v>0</v>
      </c>
      <c r="G20" s="135">
        <f>'ص.و.5 '!F20</f>
        <v>0</v>
      </c>
      <c r="H20" s="136"/>
      <c r="I20" s="139">
        <f>I15*B20</f>
        <v>0</v>
      </c>
      <c r="J20" s="140"/>
      <c r="K20" s="140"/>
    </row>
    <row r="21" spans="1:21" ht="21" customHeight="1" x14ac:dyDescent="0.45">
      <c r="A21" s="4">
        <v>0.05</v>
      </c>
      <c r="B21" s="18">
        <v>0.05</v>
      </c>
      <c r="C21" s="130" t="s">
        <v>6</v>
      </c>
      <c r="D21" s="130"/>
      <c r="E21" s="130"/>
      <c r="F21" s="10">
        <f t="shared" si="0"/>
        <v>223652394</v>
      </c>
      <c r="G21" s="135">
        <f>ص.و.13!F21</f>
        <v>222602394</v>
      </c>
      <c r="H21" s="136"/>
      <c r="I21" s="139">
        <f>I15*B21</f>
        <v>1050000</v>
      </c>
      <c r="J21" s="140"/>
      <c r="K21" s="140"/>
    </row>
    <row r="22" spans="1:21" ht="21" customHeight="1" x14ac:dyDescent="0.45">
      <c r="A22" s="4"/>
      <c r="B22" s="17"/>
      <c r="C22" s="130" t="s">
        <v>3</v>
      </c>
      <c r="D22" s="130"/>
      <c r="E22" s="130"/>
      <c r="F22" s="10">
        <f t="shared" si="0"/>
        <v>0</v>
      </c>
      <c r="G22" s="135">
        <f>'ص.و.5 '!F22</f>
        <v>0</v>
      </c>
      <c r="H22" s="136"/>
      <c r="I22" s="139">
        <f>I15*B22</f>
        <v>0</v>
      </c>
      <c r="J22" s="140"/>
      <c r="K22" s="140"/>
    </row>
    <row r="23" spans="1:21" ht="21" customHeight="1" thickBot="1" x14ac:dyDescent="0.5">
      <c r="A23" s="4"/>
      <c r="B23" s="23"/>
      <c r="C23" s="131" t="s">
        <v>19</v>
      </c>
      <c r="D23" s="131"/>
      <c r="E23" s="131"/>
      <c r="F23" s="10">
        <f t="shared" si="0"/>
        <v>0</v>
      </c>
      <c r="G23" s="135">
        <f>'ص.و.5 '!F23</f>
        <v>0</v>
      </c>
      <c r="H23" s="136"/>
      <c r="I23" s="193">
        <f>I15*B23</f>
        <v>0</v>
      </c>
      <c r="J23" s="194"/>
      <c r="K23" s="194"/>
    </row>
    <row r="24" spans="1:21" ht="21" customHeight="1" thickBot="1" x14ac:dyDescent="0.5">
      <c r="B24" s="225" t="s">
        <v>57</v>
      </c>
      <c r="C24" s="196"/>
      <c r="D24" s="196"/>
      <c r="E24" s="196"/>
      <c r="F24" s="30">
        <f>SUM(F18:F23)</f>
        <v>670957182</v>
      </c>
      <c r="G24" s="162">
        <f>SUM(G18:H23)</f>
        <v>667807182</v>
      </c>
      <c r="H24" s="163"/>
      <c r="I24" s="128">
        <f>SUM(I18:K23)</f>
        <v>3150000</v>
      </c>
      <c r="J24" s="192"/>
      <c r="K24" s="192"/>
    </row>
    <row r="25" spans="1:21" ht="21" customHeight="1" x14ac:dyDescent="0.45">
      <c r="B25" s="126" t="s">
        <v>7</v>
      </c>
      <c r="C25" s="127"/>
      <c r="D25" s="127"/>
      <c r="E25" s="127"/>
      <c r="F25" s="127"/>
      <c r="G25" s="127"/>
      <c r="H25" s="127"/>
      <c r="I25" s="186">
        <f>I15-I24</f>
        <v>17850000</v>
      </c>
      <c r="J25" s="187"/>
      <c r="K25" s="187"/>
    </row>
    <row r="26" spans="1:21" ht="21" customHeight="1" thickBot="1" x14ac:dyDescent="0.5">
      <c r="B26" s="37">
        <v>0</v>
      </c>
      <c r="C26" s="215" t="s">
        <v>8</v>
      </c>
      <c r="D26" s="215"/>
      <c r="E26" s="215"/>
      <c r="F26" s="215"/>
      <c r="G26" s="215"/>
      <c r="H26" s="215"/>
      <c r="I26" s="193">
        <v>0</v>
      </c>
      <c r="J26" s="194"/>
      <c r="K26" s="194"/>
    </row>
    <row r="27" spans="1:21" ht="27" customHeight="1" thickTop="1" thickBot="1" x14ac:dyDescent="0.55000000000000004">
      <c r="B27" s="216" t="s">
        <v>9</v>
      </c>
      <c r="C27" s="217"/>
      <c r="D27" s="217"/>
      <c r="E27" s="217"/>
      <c r="F27" s="217"/>
      <c r="G27" s="217"/>
      <c r="H27" s="217"/>
      <c r="I27" s="218">
        <f>I25+I26</f>
        <v>17850000</v>
      </c>
      <c r="J27" s="219"/>
      <c r="K27" s="219"/>
      <c r="L27" s="1" t="s">
        <v>116</v>
      </c>
    </row>
    <row r="28" spans="1:21" ht="20.25" customHeight="1" thickTop="1" x14ac:dyDescent="0.45">
      <c r="B28" s="259" t="s">
        <v>125</v>
      </c>
      <c r="C28" s="260"/>
      <c r="D28" s="260"/>
      <c r="E28" s="260"/>
      <c r="F28" s="260"/>
      <c r="G28" s="260"/>
      <c r="H28" s="260"/>
      <c r="I28" s="260"/>
      <c r="J28" s="260"/>
      <c r="K28" s="261"/>
    </row>
    <row r="29" spans="1:21" ht="20.25" customHeight="1" x14ac:dyDescent="0.45">
      <c r="B29" s="262"/>
      <c r="C29" s="263"/>
      <c r="D29" s="263"/>
      <c r="E29" s="263"/>
      <c r="F29" s="263"/>
      <c r="G29" s="263"/>
      <c r="H29" s="263"/>
      <c r="I29" s="263"/>
      <c r="J29" s="263"/>
      <c r="K29" s="264"/>
    </row>
    <row r="30" spans="1:21" s="51" customFormat="1" ht="16.5" customHeight="1" x14ac:dyDescent="0.45">
      <c r="B30" s="265" t="s">
        <v>105</v>
      </c>
      <c r="C30" s="266"/>
      <c r="D30" s="265" t="s">
        <v>106</v>
      </c>
      <c r="E30" s="266"/>
      <c r="F30" s="265" t="s">
        <v>107</v>
      </c>
      <c r="G30" s="266"/>
      <c r="H30" s="265" t="s">
        <v>108</v>
      </c>
      <c r="I30" s="269"/>
      <c r="J30" s="269"/>
      <c r="K30" s="266"/>
    </row>
    <row r="31" spans="1:21" s="51" customFormat="1" ht="16.5" customHeight="1" x14ac:dyDescent="0.45">
      <c r="B31" s="267"/>
      <c r="C31" s="268"/>
      <c r="D31" s="267"/>
      <c r="E31" s="268"/>
      <c r="F31" s="267"/>
      <c r="G31" s="268"/>
      <c r="H31" s="267"/>
      <c r="I31" s="270"/>
      <c r="J31" s="270"/>
      <c r="K31" s="268"/>
    </row>
    <row r="32" spans="1:21" s="51" customFormat="1" ht="16.5" customHeight="1" x14ac:dyDescent="0.45">
      <c r="B32" s="271"/>
      <c r="C32" s="272"/>
      <c r="D32" s="271"/>
      <c r="E32" s="272"/>
      <c r="F32" s="271"/>
      <c r="G32" s="272"/>
      <c r="H32" s="271"/>
      <c r="I32" s="273"/>
      <c r="J32" s="273"/>
      <c r="K32" s="272"/>
    </row>
    <row r="33" spans="2:11" s="52" customFormat="1" ht="16.5" customHeight="1" x14ac:dyDescent="0.45">
      <c r="B33" s="271"/>
      <c r="C33" s="272"/>
      <c r="D33" s="271"/>
      <c r="E33" s="272"/>
      <c r="F33" s="271"/>
      <c r="G33" s="272"/>
      <c r="H33" s="271"/>
      <c r="I33" s="273"/>
      <c r="J33" s="273"/>
      <c r="K33" s="272"/>
    </row>
    <row r="34" spans="2:11" s="52" customFormat="1" ht="16.5" customHeight="1" x14ac:dyDescent="0.45">
      <c r="B34" s="253" t="s">
        <v>62</v>
      </c>
      <c r="C34" s="254"/>
      <c r="D34" s="253" t="s">
        <v>62</v>
      </c>
      <c r="E34" s="254"/>
      <c r="F34" s="253" t="s">
        <v>62</v>
      </c>
      <c r="G34" s="254"/>
      <c r="H34" s="253" t="s">
        <v>62</v>
      </c>
      <c r="I34" s="257"/>
      <c r="J34" s="257"/>
      <c r="K34" s="254"/>
    </row>
    <row r="35" spans="2:11" s="52" customFormat="1" ht="16.5" customHeight="1" x14ac:dyDescent="0.45">
      <c r="B35" s="255"/>
      <c r="C35" s="256"/>
      <c r="D35" s="255"/>
      <c r="E35" s="256"/>
      <c r="F35" s="255"/>
      <c r="G35" s="256"/>
      <c r="H35" s="255"/>
      <c r="I35" s="258"/>
      <c r="J35" s="258"/>
      <c r="K35" s="256"/>
    </row>
  </sheetData>
  <mergeCells count="66">
    <mergeCell ref="B32:C33"/>
    <mergeCell ref="D32:E33"/>
    <mergeCell ref="F32:G33"/>
    <mergeCell ref="H32:K33"/>
    <mergeCell ref="B34:C35"/>
    <mergeCell ref="D34:E35"/>
    <mergeCell ref="F34:G35"/>
    <mergeCell ref="H34:K35"/>
    <mergeCell ref="B27:H27"/>
    <mergeCell ref="I27:K27"/>
    <mergeCell ref="B28:K29"/>
    <mergeCell ref="B30:C31"/>
    <mergeCell ref="D30:E31"/>
    <mergeCell ref="F30:G31"/>
    <mergeCell ref="H30:K31"/>
    <mergeCell ref="C26:H26"/>
    <mergeCell ref="I26:K26"/>
    <mergeCell ref="C22:E22"/>
    <mergeCell ref="G22:H22"/>
    <mergeCell ref="I22:K22"/>
    <mergeCell ref="C23:E23"/>
    <mergeCell ref="G23:H23"/>
    <mergeCell ref="I23:K23"/>
    <mergeCell ref="B24:E24"/>
    <mergeCell ref="G24:H24"/>
    <mergeCell ref="I24:K24"/>
    <mergeCell ref="B25:H25"/>
    <mergeCell ref="I25:K25"/>
    <mergeCell ref="C20:E20"/>
    <mergeCell ref="G20:H20"/>
    <mergeCell ref="I20:K20"/>
    <mergeCell ref="C21:E21"/>
    <mergeCell ref="G21:H21"/>
    <mergeCell ref="I21:K21"/>
    <mergeCell ref="B16:K17"/>
    <mergeCell ref="C18:E18"/>
    <mergeCell ref="G18:H18"/>
    <mergeCell ref="I18:K18"/>
    <mergeCell ref="C19:E19"/>
    <mergeCell ref="G19:H19"/>
    <mergeCell ref="I19:K19"/>
    <mergeCell ref="B13:C13"/>
    <mergeCell ref="B14:E14"/>
    <mergeCell ref="G14:H14"/>
    <mergeCell ref="I14:K14"/>
    <mergeCell ref="B15:E15"/>
    <mergeCell ref="G15:H15"/>
    <mergeCell ref="I15:K15"/>
    <mergeCell ref="B12:F12"/>
    <mergeCell ref="B7:C7"/>
    <mergeCell ref="D7:E7"/>
    <mergeCell ref="G7:K7"/>
    <mergeCell ref="B8:C8"/>
    <mergeCell ref="D8:F8"/>
    <mergeCell ref="H8:K8"/>
    <mergeCell ref="D9:E9"/>
    <mergeCell ref="I9:K9"/>
    <mergeCell ref="D10:G10"/>
    <mergeCell ref="I10:J10"/>
    <mergeCell ref="B11:G11"/>
    <mergeCell ref="B6:K6"/>
    <mergeCell ref="G1:I1"/>
    <mergeCell ref="J1:K1"/>
    <mergeCell ref="G2:I2"/>
    <mergeCell ref="J2:K2"/>
    <mergeCell ref="B3:K3"/>
  </mergeCells>
  <pageMargins left="0" right="0" top="0.19685039370078741" bottom="0.98425196850393704" header="0.31496062992125984" footer="0.31496062992125984"/>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36"/>
  <sheetViews>
    <sheetView rightToLeft="1" view="pageBreakPreview" zoomScaleNormal="100" zoomScaleSheetLayoutView="100" workbookViewId="0">
      <selection activeCell="I10" sqref="I10"/>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5703125" style="1" customWidth="1"/>
    <col min="7" max="7" width="6.42578125" style="1" customWidth="1"/>
    <col min="8" max="8" width="7.85546875" style="1" customWidth="1"/>
    <col min="9" max="9" width="3.140625" style="1" customWidth="1"/>
    <col min="10" max="10" width="6.7109375" style="1" customWidth="1"/>
    <col min="11" max="11" width="3.85546875" style="1" customWidth="1"/>
    <col min="12" max="16384" width="9.140625" style="1"/>
  </cols>
  <sheetData>
    <row r="1" spans="2:23" ht="19.5" x14ac:dyDescent="0.5">
      <c r="G1" s="122" t="s">
        <v>67</v>
      </c>
      <c r="H1" s="122"/>
      <c r="I1" s="122"/>
      <c r="J1" s="250" t="s">
        <v>127</v>
      </c>
      <c r="K1" s="250"/>
    </row>
    <row r="2" spans="2:23" ht="19.5" x14ac:dyDescent="0.5">
      <c r="G2" s="122" t="s">
        <v>68</v>
      </c>
      <c r="H2" s="122"/>
      <c r="I2" s="122"/>
      <c r="J2" s="250" t="s">
        <v>126</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125" t="s">
        <v>130</v>
      </c>
      <c r="E8" s="125"/>
      <c r="F8" s="234"/>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57" t="s">
        <v>45</v>
      </c>
      <c r="H9" s="7" t="s">
        <v>14</v>
      </c>
      <c r="I9" s="215" t="s">
        <v>43</v>
      </c>
      <c r="J9" s="215"/>
      <c r="K9" s="274"/>
      <c r="P9" s="5"/>
      <c r="Q9" s="5"/>
      <c r="R9" s="5"/>
      <c r="S9" s="5"/>
      <c r="T9" s="5"/>
      <c r="U9" s="5"/>
    </row>
    <row r="10" spans="2:23" ht="21" customHeight="1" x14ac:dyDescent="0.5">
      <c r="B10" s="13"/>
      <c r="C10" s="6"/>
      <c r="D10" s="58"/>
      <c r="E10" s="58"/>
      <c r="F10" s="62" t="s">
        <v>131</v>
      </c>
      <c r="G10" s="58" t="s">
        <v>45</v>
      </c>
      <c r="H10" s="6"/>
      <c r="I10" s="58" t="s">
        <v>132</v>
      </c>
      <c r="J10" s="58"/>
      <c r="K10" s="63"/>
      <c r="P10" s="5"/>
      <c r="Q10" s="5"/>
      <c r="R10" s="5"/>
      <c r="S10" s="5"/>
      <c r="T10" s="5"/>
      <c r="U10" s="5"/>
    </row>
    <row r="11" spans="2:23" ht="21" customHeight="1" x14ac:dyDescent="0.55000000000000004">
      <c r="B11" s="13" t="s">
        <v>15</v>
      </c>
      <c r="C11" s="6"/>
      <c r="D11" s="148" t="s">
        <v>46</v>
      </c>
      <c r="E11" s="148"/>
      <c r="F11" s="148"/>
      <c r="G11" s="148"/>
      <c r="H11" s="6" t="s">
        <v>21</v>
      </c>
      <c r="I11" s="150"/>
      <c r="J11" s="150"/>
      <c r="K11" s="14" t="s">
        <v>22</v>
      </c>
      <c r="P11" s="5"/>
      <c r="Q11" s="5"/>
      <c r="R11" s="5"/>
      <c r="S11" s="5"/>
      <c r="T11" s="5"/>
      <c r="U11" s="5"/>
    </row>
    <row r="12" spans="2:23" ht="21.75" customHeight="1" x14ac:dyDescent="0.5">
      <c r="B12" s="120" t="s">
        <v>128</v>
      </c>
      <c r="C12" s="121"/>
      <c r="D12" s="121"/>
      <c r="E12" s="121"/>
      <c r="F12" s="121"/>
      <c r="G12" s="121"/>
      <c r="H12" s="9"/>
      <c r="I12" s="9"/>
      <c r="J12" s="9"/>
      <c r="K12" s="15"/>
      <c r="P12" s="5"/>
      <c r="Q12" s="5"/>
      <c r="R12" s="5"/>
      <c r="S12" s="5"/>
      <c r="T12" s="5"/>
      <c r="U12" s="5"/>
    </row>
    <row r="13" spans="2:23" ht="21.75" customHeight="1" x14ac:dyDescent="0.45">
      <c r="B13" s="146" t="s">
        <v>76</v>
      </c>
      <c r="C13" s="147"/>
      <c r="D13" s="147"/>
      <c r="E13" s="147"/>
      <c r="F13" s="147"/>
      <c r="G13" s="8"/>
      <c r="H13" s="8"/>
      <c r="I13" s="8"/>
      <c r="J13" s="8"/>
      <c r="K13" s="16"/>
      <c r="P13" s="5"/>
      <c r="Q13" s="5"/>
      <c r="R13" s="5"/>
      <c r="S13" s="5"/>
      <c r="T13" s="5"/>
      <c r="U13" s="5"/>
    </row>
    <row r="14" spans="2:23" ht="2.25" customHeight="1" x14ac:dyDescent="0.45">
      <c r="B14" s="160"/>
      <c r="C14" s="161"/>
      <c r="D14" s="56"/>
      <c r="E14" s="56"/>
      <c r="F14" s="56"/>
      <c r="G14" s="56"/>
      <c r="H14" s="56"/>
      <c r="I14" s="56"/>
      <c r="J14" s="56"/>
      <c r="K14" s="22"/>
      <c r="P14" s="5"/>
      <c r="Q14" s="5"/>
      <c r="R14" s="5"/>
      <c r="S14" s="5"/>
      <c r="T14" s="5"/>
      <c r="U14" s="5"/>
    </row>
    <row r="15" spans="2:23" ht="27.75" customHeight="1" thickBot="1" x14ac:dyDescent="0.5">
      <c r="B15" s="178" t="s">
        <v>1</v>
      </c>
      <c r="C15" s="179"/>
      <c r="D15" s="179"/>
      <c r="E15" s="180"/>
      <c r="F15" s="53" t="s">
        <v>37</v>
      </c>
      <c r="G15" s="252" t="s">
        <v>82</v>
      </c>
      <c r="H15" s="181"/>
      <c r="I15" s="184" t="s">
        <v>2</v>
      </c>
      <c r="J15" s="181"/>
      <c r="K15" s="185"/>
      <c r="P15" s="5"/>
      <c r="Q15" s="5"/>
      <c r="R15" s="5"/>
      <c r="S15" s="5"/>
      <c r="T15" s="5"/>
      <c r="U15" s="5"/>
    </row>
    <row r="16" spans="2:23" ht="31.5" customHeight="1" thickBot="1" x14ac:dyDescent="0.5">
      <c r="B16" s="132" t="s">
        <v>27</v>
      </c>
      <c r="C16" s="133"/>
      <c r="D16" s="133"/>
      <c r="E16" s="134"/>
      <c r="F16" s="26">
        <f>SUM(G16:K16)</f>
        <v>4525827880</v>
      </c>
      <c r="G16" s="182">
        <f>ص.و.14!F15</f>
        <v>4473047880</v>
      </c>
      <c r="H16" s="183"/>
      <c r="I16" s="128">
        <v>52780000</v>
      </c>
      <c r="J16" s="129"/>
      <c r="K16" s="129"/>
      <c r="P16" s="5"/>
      <c r="Q16" s="5"/>
      <c r="R16" s="5"/>
      <c r="S16" s="5"/>
      <c r="T16" s="5"/>
      <c r="U16" s="5"/>
    </row>
    <row r="17" spans="1:21" ht="12" customHeight="1" x14ac:dyDescent="0.45">
      <c r="B17" s="226" t="s">
        <v>56</v>
      </c>
      <c r="C17" s="227"/>
      <c r="D17" s="227"/>
      <c r="E17" s="227"/>
      <c r="F17" s="227"/>
      <c r="G17" s="227"/>
      <c r="H17" s="227"/>
      <c r="I17" s="227"/>
      <c r="J17" s="227"/>
      <c r="K17" s="228"/>
      <c r="P17" s="5"/>
      <c r="Q17" s="5"/>
      <c r="R17" s="5"/>
      <c r="S17" s="5"/>
      <c r="T17" s="5"/>
      <c r="U17" s="5"/>
    </row>
    <row r="18" spans="1:21" ht="12" customHeight="1" x14ac:dyDescent="0.45">
      <c r="B18" s="229"/>
      <c r="C18" s="230"/>
      <c r="D18" s="230"/>
      <c r="E18" s="230"/>
      <c r="F18" s="230"/>
      <c r="G18" s="230"/>
      <c r="H18" s="230"/>
      <c r="I18" s="230"/>
      <c r="J18" s="230"/>
      <c r="K18" s="231"/>
      <c r="P18" s="5"/>
      <c r="Q18" s="5"/>
      <c r="R18" s="5"/>
      <c r="S18" s="5"/>
      <c r="T18" s="5"/>
      <c r="U18" s="5"/>
    </row>
    <row r="19" spans="1:21" ht="21" customHeight="1" x14ac:dyDescent="0.45">
      <c r="A19" s="4"/>
      <c r="B19" s="17"/>
      <c r="C19" s="130" t="s">
        <v>32</v>
      </c>
      <c r="D19" s="130"/>
      <c r="E19" s="130"/>
      <c r="F19" s="10">
        <f>I19+G19</f>
        <v>0</v>
      </c>
      <c r="G19" s="135">
        <f>'ص.و.5 '!F18</f>
        <v>0</v>
      </c>
      <c r="H19" s="136"/>
      <c r="I19" s="139">
        <f>I16*B19</f>
        <v>0</v>
      </c>
      <c r="J19" s="140"/>
      <c r="K19" s="140"/>
      <c r="P19" s="5"/>
      <c r="Q19" s="5"/>
      <c r="R19" s="5"/>
      <c r="S19" s="5"/>
      <c r="T19" s="5"/>
      <c r="U19" s="5"/>
    </row>
    <row r="20" spans="1:21" ht="21" customHeight="1" x14ac:dyDescent="0.45">
      <c r="A20" s="4">
        <v>0.1</v>
      </c>
      <c r="B20" s="18">
        <v>0.1</v>
      </c>
      <c r="C20" s="130" t="s">
        <v>4</v>
      </c>
      <c r="D20" s="130"/>
      <c r="E20" s="130"/>
      <c r="F20" s="10">
        <f>I20+G20</f>
        <v>452582788</v>
      </c>
      <c r="G20" s="135">
        <f>ص.و.14!F19</f>
        <v>447304788</v>
      </c>
      <c r="H20" s="136"/>
      <c r="I20" s="139">
        <f>I16*B20</f>
        <v>5278000</v>
      </c>
      <c r="J20" s="140"/>
      <c r="K20" s="140"/>
      <c r="P20" s="5"/>
      <c r="Q20" s="5"/>
      <c r="R20" s="5"/>
      <c r="S20" s="5"/>
      <c r="T20" s="5"/>
      <c r="U20" s="5"/>
    </row>
    <row r="21" spans="1:21" ht="21" customHeight="1" x14ac:dyDescent="0.45">
      <c r="A21" s="4"/>
      <c r="B21" s="18"/>
      <c r="C21" s="130" t="s">
        <v>5</v>
      </c>
      <c r="D21" s="130"/>
      <c r="E21" s="130"/>
      <c r="F21" s="10">
        <f t="shared" ref="F21:F24" si="0">I21+G21</f>
        <v>0</v>
      </c>
      <c r="G21" s="135">
        <f>'ص.و.5 '!F20</f>
        <v>0</v>
      </c>
      <c r="H21" s="136"/>
      <c r="I21" s="139">
        <f>I16*B21</f>
        <v>0</v>
      </c>
      <c r="J21" s="140"/>
      <c r="K21" s="140"/>
    </row>
    <row r="22" spans="1:21" ht="21" customHeight="1" x14ac:dyDescent="0.45">
      <c r="A22" s="4">
        <v>0.05</v>
      </c>
      <c r="B22" s="18">
        <v>0.05</v>
      </c>
      <c r="C22" s="130" t="s">
        <v>6</v>
      </c>
      <c r="D22" s="130"/>
      <c r="E22" s="130"/>
      <c r="F22" s="10">
        <f>I22+G22</f>
        <v>226291394</v>
      </c>
      <c r="G22" s="135">
        <f>ص.و.14!F21</f>
        <v>223652394</v>
      </c>
      <c r="H22" s="136"/>
      <c r="I22" s="139">
        <f>I16*B22</f>
        <v>2639000</v>
      </c>
      <c r="J22" s="140"/>
      <c r="K22" s="140"/>
    </row>
    <row r="23" spans="1:21" ht="21" customHeight="1" x14ac:dyDescent="0.45">
      <c r="A23" s="4"/>
      <c r="B23" s="17"/>
      <c r="C23" s="130" t="s">
        <v>3</v>
      </c>
      <c r="D23" s="130"/>
      <c r="E23" s="130"/>
      <c r="F23" s="10">
        <f t="shared" si="0"/>
        <v>0</v>
      </c>
      <c r="G23" s="135">
        <f>'ص.و.5 '!F22</f>
        <v>0</v>
      </c>
      <c r="H23" s="136"/>
      <c r="I23" s="139">
        <f>I16*B23</f>
        <v>0</v>
      </c>
      <c r="J23" s="140"/>
      <c r="K23" s="140"/>
    </row>
    <row r="24" spans="1:21" ht="21" customHeight="1" thickBot="1" x14ac:dyDescent="0.5">
      <c r="A24" s="4"/>
      <c r="B24" s="23"/>
      <c r="C24" s="131" t="s">
        <v>19</v>
      </c>
      <c r="D24" s="131"/>
      <c r="E24" s="131"/>
      <c r="F24" s="10">
        <f t="shared" si="0"/>
        <v>0</v>
      </c>
      <c r="G24" s="135">
        <f>'ص.و.5 '!F23</f>
        <v>0</v>
      </c>
      <c r="H24" s="136"/>
      <c r="I24" s="193">
        <f>I16*B24</f>
        <v>0</v>
      </c>
      <c r="J24" s="194"/>
      <c r="K24" s="194"/>
    </row>
    <row r="25" spans="1:21" ht="21" customHeight="1" thickBot="1" x14ac:dyDescent="0.5">
      <c r="B25" s="225" t="s">
        <v>57</v>
      </c>
      <c r="C25" s="196"/>
      <c r="D25" s="196"/>
      <c r="E25" s="196"/>
      <c r="F25" s="30">
        <f>SUM(F19:F24)</f>
        <v>678874182</v>
      </c>
      <c r="G25" s="162">
        <f>SUM(G19:H24)</f>
        <v>670957182</v>
      </c>
      <c r="H25" s="163"/>
      <c r="I25" s="128">
        <f>SUM(I19:K24)</f>
        <v>7917000</v>
      </c>
      <c r="J25" s="192"/>
      <c r="K25" s="192"/>
    </row>
    <row r="26" spans="1:21" ht="21" customHeight="1" x14ac:dyDescent="0.45">
      <c r="B26" s="126" t="s">
        <v>7</v>
      </c>
      <c r="C26" s="127"/>
      <c r="D26" s="127"/>
      <c r="E26" s="127"/>
      <c r="F26" s="127"/>
      <c r="G26" s="127"/>
      <c r="H26" s="127"/>
      <c r="I26" s="186">
        <f>I16-I25</f>
        <v>44863000</v>
      </c>
      <c r="J26" s="187"/>
      <c r="K26" s="187"/>
    </row>
    <row r="27" spans="1:21" ht="21" customHeight="1" thickBot="1" x14ac:dyDescent="0.5">
      <c r="B27" s="37">
        <v>0</v>
      </c>
      <c r="C27" s="215" t="s">
        <v>8</v>
      </c>
      <c r="D27" s="215"/>
      <c r="E27" s="215"/>
      <c r="F27" s="215"/>
      <c r="G27" s="215"/>
      <c r="H27" s="215"/>
      <c r="I27" s="193">
        <v>0</v>
      </c>
      <c r="J27" s="194"/>
      <c r="K27" s="194"/>
    </row>
    <row r="28" spans="1:21" ht="27" customHeight="1" thickTop="1" thickBot="1" x14ac:dyDescent="0.55000000000000004">
      <c r="B28" s="216" t="s">
        <v>9</v>
      </c>
      <c r="C28" s="217"/>
      <c r="D28" s="217"/>
      <c r="E28" s="217"/>
      <c r="F28" s="217"/>
      <c r="G28" s="217"/>
      <c r="H28" s="217"/>
      <c r="I28" s="218">
        <f>I26+I27</f>
        <v>44863000</v>
      </c>
      <c r="J28" s="219"/>
      <c r="K28" s="219"/>
      <c r="L28" s="1" t="s">
        <v>116</v>
      </c>
    </row>
    <row r="29" spans="1:21" ht="20.25" customHeight="1" thickTop="1" x14ac:dyDescent="0.45">
      <c r="B29" s="259" t="s">
        <v>129</v>
      </c>
      <c r="C29" s="260"/>
      <c r="D29" s="260"/>
      <c r="E29" s="260"/>
      <c r="F29" s="260"/>
      <c r="G29" s="260"/>
      <c r="H29" s="260"/>
      <c r="I29" s="260"/>
      <c r="J29" s="260"/>
      <c r="K29" s="261"/>
    </row>
    <row r="30" spans="1:21" ht="20.25"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ageMargins left="0" right="0" top="0.19685039370078741" bottom="0.98425196850393704" header="0.31496062992125984" footer="0.31496062992125984"/>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36"/>
  <sheetViews>
    <sheetView rightToLeft="1" view="pageBreakPreview" zoomScaleNormal="100" zoomScaleSheetLayoutView="100" workbookViewId="0">
      <selection activeCell="G16" sqref="G16:H16"/>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5703125" style="1" customWidth="1"/>
    <col min="7" max="7" width="6.42578125" style="1" customWidth="1"/>
    <col min="8" max="8" width="9.28515625" style="1" customWidth="1"/>
    <col min="9" max="9" width="3.140625" style="1" customWidth="1"/>
    <col min="10" max="10" width="6.7109375" style="1" customWidth="1"/>
    <col min="11" max="11" width="3.85546875" style="1" customWidth="1"/>
    <col min="12" max="16384" width="9.140625" style="1"/>
  </cols>
  <sheetData>
    <row r="1" spans="2:23" ht="19.5" x14ac:dyDescent="0.5">
      <c r="G1" s="122" t="s">
        <v>67</v>
      </c>
      <c r="H1" s="122"/>
      <c r="I1" s="122"/>
      <c r="J1" s="250" t="s">
        <v>133</v>
      </c>
      <c r="K1" s="250"/>
    </row>
    <row r="2" spans="2:23" ht="19.5" x14ac:dyDescent="0.5">
      <c r="G2" s="122" t="s">
        <v>68</v>
      </c>
      <c r="H2" s="122"/>
      <c r="I2" s="122"/>
      <c r="J2" s="250" t="s">
        <v>134</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125" t="s">
        <v>136</v>
      </c>
      <c r="E8" s="125"/>
      <c r="F8" s="234"/>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60" t="s">
        <v>45</v>
      </c>
      <c r="H9" s="7" t="s">
        <v>14</v>
      </c>
      <c r="I9" s="215" t="s">
        <v>43</v>
      </c>
      <c r="J9" s="215"/>
      <c r="K9" s="274"/>
      <c r="P9" s="5"/>
      <c r="Q9" s="5"/>
      <c r="R9" s="5"/>
      <c r="S9" s="5"/>
      <c r="T9" s="5"/>
      <c r="U9" s="5"/>
    </row>
    <row r="10" spans="2:23" ht="21" customHeight="1" x14ac:dyDescent="0.5">
      <c r="B10" s="13"/>
      <c r="C10" s="6"/>
      <c r="D10" s="61"/>
      <c r="E10" s="61"/>
      <c r="F10" s="62" t="s">
        <v>131</v>
      </c>
      <c r="G10" s="61" t="s">
        <v>45</v>
      </c>
      <c r="H10" s="6"/>
      <c r="I10" s="61" t="s">
        <v>132</v>
      </c>
      <c r="J10" s="61"/>
      <c r="K10" s="63"/>
      <c r="P10" s="5"/>
      <c r="Q10" s="5"/>
      <c r="R10" s="5"/>
      <c r="S10" s="5"/>
      <c r="T10" s="5"/>
      <c r="U10" s="5"/>
    </row>
    <row r="11" spans="2:23" ht="21" customHeight="1" x14ac:dyDescent="0.55000000000000004">
      <c r="B11" s="13" t="s">
        <v>15</v>
      </c>
      <c r="C11" s="6"/>
      <c r="D11" s="148" t="s">
        <v>46</v>
      </c>
      <c r="E11" s="148"/>
      <c r="F11" s="148"/>
      <c r="G11" s="148"/>
      <c r="H11" s="6" t="s">
        <v>21</v>
      </c>
      <c r="I11" s="150"/>
      <c r="J11" s="150"/>
      <c r="K11" s="14" t="s">
        <v>22</v>
      </c>
      <c r="P11" s="5"/>
      <c r="Q11" s="5"/>
      <c r="R11" s="5"/>
      <c r="S11" s="5"/>
      <c r="T11" s="5"/>
      <c r="U11" s="5"/>
    </row>
    <row r="12" spans="2:23" ht="21.75" customHeight="1" x14ac:dyDescent="0.5">
      <c r="B12" s="120" t="s">
        <v>135</v>
      </c>
      <c r="C12" s="121"/>
      <c r="D12" s="121"/>
      <c r="E12" s="121"/>
      <c r="F12" s="121"/>
      <c r="G12" s="121"/>
      <c r="H12" s="9"/>
      <c r="I12" s="9"/>
      <c r="J12" s="9"/>
      <c r="K12" s="15"/>
      <c r="P12" s="5"/>
      <c r="Q12" s="5"/>
      <c r="R12" s="5"/>
      <c r="S12" s="5"/>
      <c r="T12" s="5"/>
      <c r="U12" s="5"/>
    </row>
    <row r="13" spans="2:23" ht="21.75" customHeight="1" x14ac:dyDescent="0.45">
      <c r="B13" s="146" t="s">
        <v>76</v>
      </c>
      <c r="C13" s="147"/>
      <c r="D13" s="147"/>
      <c r="E13" s="147"/>
      <c r="F13" s="147"/>
      <c r="G13" s="8"/>
      <c r="H13" s="8"/>
      <c r="I13" s="8"/>
      <c r="J13" s="8"/>
      <c r="K13" s="16"/>
      <c r="P13" s="5"/>
      <c r="Q13" s="5"/>
      <c r="R13" s="5"/>
      <c r="S13" s="5"/>
      <c r="T13" s="5"/>
      <c r="U13" s="5"/>
    </row>
    <row r="14" spans="2:23" ht="2.25" customHeight="1" x14ac:dyDescent="0.45">
      <c r="B14" s="160"/>
      <c r="C14" s="161"/>
      <c r="D14" s="59"/>
      <c r="E14" s="59"/>
      <c r="F14" s="59"/>
      <c r="G14" s="59"/>
      <c r="H14" s="59"/>
      <c r="I14" s="59"/>
      <c r="J14" s="59"/>
      <c r="K14" s="22"/>
      <c r="P14" s="5"/>
      <c r="Q14" s="5"/>
      <c r="R14" s="5"/>
      <c r="S14" s="5"/>
      <c r="T14" s="5"/>
      <c r="U14" s="5"/>
    </row>
    <row r="15" spans="2:23" ht="27.75" customHeight="1" thickBot="1" x14ac:dyDescent="0.5">
      <c r="B15" s="178" t="s">
        <v>1</v>
      </c>
      <c r="C15" s="179"/>
      <c r="D15" s="179"/>
      <c r="E15" s="180"/>
      <c r="F15" s="53" t="s">
        <v>37</v>
      </c>
      <c r="G15" s="252" t="s">
        <v>82</v>
      </c>
      <c r="H15" s="181"/>
      <c r="I15" s="184" t="s">
        <v>2</v>
      </c>
      <c r="J15" s="181"/>
      <c r="K15" s="185"/>
      <c r="P15" s="5"/>
      <c r="Q15" s="5"/>
      <c r="R15" s="5"/>
      <c r="S15" s="5"/>
      <c r="T15" s="5"/>
      <c r="U15" s="5"/>
    </row>
    <row r="16" spans="2:23" ht="31.5" customHeight="1" thickBot="1" x14ac:dyDescent="0.5">
      <c r="B16" s="132" t="s">
        <v>27</v>
      </c>
      <c r="C16" s="133"/>
      <c r="D16" s="133"/>
      <c r="E16" s="134"/>
      <c r="F16" s="26">
        <f>SUM(G16:K16)</f>
        <v>4585827880</v>
      </c>
      <c r="G16" s="182">
        <f>ص.و.15!F16</f>
        <v>4525827880</v>
      </c>
      <c r="H16" s="183"/>
      <c r="I16" s="128">
        <v>60000000</v>
      </c>
      <c r="J16" s="129"/>
      <c r="K16" s="129"/>
      <c r="P16" s="5"/>
      <c r="Q16" s="5"/>
      <c r="R16" s="5"/>
      <c r="S16" s="5"/>
      <c r="T16" s="5"/>
      <c r="U16" s="5"/>
    </row>
    <row r="17" spans="1:21" ht="12" customHeight="1" x14ac:dyDescent="0.45">
      <c r="B17" s="226" t="s">
        <v>56</v>
      </c>
      <c r="C17" s="227"/>
      <c r="D17" s="227"/>
      <c r="E17" s="227"/>
      <c r="F17" s="227"/>
      <c r="G17" s="227"/>
      <c r="H17" s="227"/>
      <c r="I17" s="227"/>
      <c r="J17" s="227"/>
      <c r="K17" s="228"/>
      <c r="P17" s="5"/>
      <c r="Q17" s="5"/>
      <c r="R17" s="5"/>
      <c r="S17" s="5"/>
      <c r="T17" s="5"/>
      <c r="U17" s="5"/>
    </row>
    <row r="18" spans="1:21" ht="12" customHeight="1" x14ac:dyDescent="0.45">
      <c r="B18" s="229"/>
      <c r="C18" s="230"/>
      <c r="D18" s="230"/>
      <c r="E18" s="230"/>
      <c r="F18" s="230"/>
      <c r="G18" s="230"/>
      <c r="H18" s="230"/>
      <c r="I18" s="230"/>
      <c r="J18" s="230"/>
      <c r="K18" s="231"/>
      <c r="P18" s="5"/>
      <c r="Q18" s="5"/>
      <c r="R18" s="5"/>
      <c r="S18" s="5"/>
      <c r="T18" s="5"/>
      <c r="U18" s="5"/>
    </row>
    <row r="19" spans="1:21" ht="21" customHeight="1" x14ac:dyDescent="0.45">
      <c r="A19" s="4"/>
      <c r="B19" s="17"/>
      <c r="C19" s="130" t="s">
        <v>32</v>
      </c>
      <c r="D19" s="130"/>
      <c r="E19" s="130"/>
      <c r="F19" s="10">
        <f>I19+G19</f>
        <v>0</v>
      </c>
      <c r="G19" s="135">
        <f>'ص.و.5 '!F18</f>
        <v>0</v>
      </c>
      <c r="H19" s="136"/>
      <c r="I19" s="139">
        <f>I16*B19</f>
        <v>0</v>
      </c>
      <c r="J19" s="140"/>
      <c r="K19" s="140"/>
      <c r="P19" s="5"/>
      <c r="Q19" s="5"/>
      <c r="R19" s="5"/>
      <c r="S19" s="5"/>
      <c r="T19" s="5"/>
      <c r="U19" s="5"/>
    </row>
    <row r="20" spans="1:21" ht="21" customHeight="1" x14ac:dyDescent="0.45">
      <c r="A20" s="4">
        <v>0.1</v>
      </c>
      <c r="B20" s="18">
        <v>0.1</v>
      </c>
      <c r="C20" s="130" t="s">
        <v>4</v>
      </c>
      <c r="D20" s="130"/>
      <c r="E20" s="130"/>
      <c r="F20" s="10">
        <f>I20+G20</f>
        <v>458582788</v>
      </c>
      <c r="G20" s="135">
        <f>ص.و.15!F20</f>
        <v>452582788</v>
      </c>
      <c r="H20" s="136"/>
      <c r="I20" s="139">
        <f>I16*B20</f>
        <v>6000000</v>
      </c>
      <c r="J20" s="140"/>
      <c r="K20" s="140"/>
      <c r="P20" s="5"/>
      <c r="Q20" s="5"/>
      <c r="R20" s="5"/>
      <c r="S20" s="5"/>
      <c r="T20" s="5"/>
      <c r="U20" s="5"/>
    </row>
    <row r="21" spans="1:21" ht="21" customHeight="1" x14ac:dyDescent="0.45">
      <c r="A21" s="4"/>
      <c r="B21" s="18"/>
      <c r="C21" s="130" t="s">
        <v>5</v>
      </c>
      <c r="D21" s="130"/>
      <c r="E21" s="130"/>
      <c r="F21" s="10">
        <f t="shared" ref="F21:F24" si="0">I21+G21</f>
        <v>0</v>
      </c>
      <c r="G21" s="135">
        <f>'ص.و.5 '!F20</f>
        <v>0</v>
      </c>
      <c r="H21" s="136"/>
      <c r="I21" s="139">
        <f>I16*B21</f>
        <v>0</v>
      </c>
      <c r="J21" s="140"/>
      <c r="K21" s="140"/>
    </row>
    <row r="22" spans="1:21" ht="21" customHeight="1" x14ac:dyDescent="0.45">
      <c r="A22" s="4">
        <v>0.05</v>
      </c>
      <c r="B22" s="18">
        <v>0.05</v>
      </c>
      <c r="C22" s="130" t="s">
        <v>6</v>
      </c>
      <c r="D22" s="130"/>
      <c r="E22" s="130"/>
      <c r="F22" s="10">
        <f>I22+G22</f>
        <v>229291394</v>
      </c>
      <c r="G22" s="135">
        <f>ص.و.15!F22</f>
        <v>226291394</v>
      </c>
      <c r="H22" s="136"/>
      <c r="I22" s="139">
        <f>I16*B22</f>
        <v>3000000</v>
      </c>
      <c r="J22" s="140"/>
      <c r="K22" s="140"/>
    </row>
    <row r="23" spans="1:21" ht="21" customHeight="1" x14ac:dyDescent="0.45">
      <c r="A23" s="4"/>
      <c r="B23" s="17"/>
      <c r="C23" s="130" t="s">
        <v>3</v>
      </c>
      <c r="D23" s="130"/>
      <c r="E23" s="130"/>
      <c r="F23" s="10">
        <f t="shared" si="0"/>
        <v>0</v>
      </c>
      <c r="G23" s="135">
        <f>'ص.و.5 '!F22</f>
        <v>0</v>
      </c>
      <c r="H23" s="136"/>
      <c r="I23" s="139">
        <f>I16*B23</f>
        <v>0</v>
      </c>
      <c r="J23" s="140"/>
      <c r="K23" s="140"/>
    </row>
    <row r="24" spans="1:21" ht="21" customHeight="1" thickBot="1" x14ac:dyDescent="0.5">
      <c r="A24" s="4"/>
      <c r="B24" s="23"/>
      <c r="C24" s="131" t="s">
        <v>19</v>
      </c>
      <c r="D24" s="131"/>
      <c r="E24" s="131"/>
      <c r="F24" s="10">
        <f t="shared" si="0"/>
        <v>0</v>
      </c>
      <c r="G24" s="135">
        <f>'ص.و.5 '!F23</f>
        <v>0</v>
      </c>
      <c r="H24" s="136"/>
      <c r="I24" s="193">
        <f>I16*B24</f>
        <v>0</v>
      </c>
      <c r="J24" s="194"/>
      <c r="K24" s="194"/>
    </row>
    <row r="25" spans="1:21" ht="21" customHeight="1" thickBot="1" x14ac:dyDescent="0.5">
      <c r="B25" s="225" t="s">
        <v>57</v>
      </c>
      <c r="C25" s="196"/>
      <c r="D25" s="196"/>
      <c r="E25" s="196"/>
      <c r="F25" s="30">
        <f>SUM(F19:F24)</f>
        <v>687874182</v>
      </c>
      <c r="G25" s="162">
        <f>SUM(G19:H24)</f>
        <v>678874182</v>
      </c>
      <c r="H25" s="163"/>
      <c r="I25" s="128">
        <f>SUM(I19:K24)</f>
        <v>9000000</v>
      </c>
      <c r="J25" s="192"/>
      <c r="K25" s="192"/>
    </row>
    <row r="26" spans="1:21" ht="21" customHeight="1" x14ac:dyDescent="0.45">
      <c r="B26" s="126" t="s">
        <v>7</v>
      </c>
      <c r="C26" s="127"/>
      <c r="D26" s="127"/>
      <c r="E26" s="127"/>
      <c r="F26" s="127"/>
      <c r="G26" s="127"/>
      <c r="H26" s="127"/>
      <c r="I26" s="186">
        <f>I16-I25</f>
        <v>51000000</v>
      </c>
      <c r="J26" s="187"/>
      <c r="K26" s="187"/>
    </row>
    <row r="27" spans="1:21" ht="21" customHeight="1" thickBot="1" x14ac:dyDescent="0.5">
      <c r="B27" s="37">
        <v>0</v>
      </c>
      <c r="C27" s="215" t="s">
        <v>8</v>
      </c>
      <c r="D27" s="215"/>
      <c r="E27" s="215"/>
      <c r="F27" s="215"/>
      <c r="G27" s="215"/>
      <c r="H27" s="215"/>
      <c r="I27" s="193">
        <v>990000</v>
      </c>
      <c r="J27" s="194"/>
      <c r="K27" s="194"/>
    </row>
    <row r="28" spans="1:21" ht="27" customHeight="1" thickTop="1" thickBot="1" x14ac:dyDescent="0.55000000000000004">
      <c r="B28" s="216" t="s">
        <v>9</v>
      </c>
      <c r="C28" s="217"/>
      <c r="D28" s="217"/>
      <c r="E28" s="217"/>
      <c r="F28" s="217"/>
      <c r="G28" s="217"/>
      <c r="H28" s="217"/>
      <c r="I28" s="218">
        <f>I26+I27</f>
        <v>51990000</v>
      </c>
      <c r="J28" s="219"/>
      <c r="K28" s="219"/>
    </row>
    <row r="29" spans="1:21" ht="20.25" customHeight="1" thickTop="1" x14ac:dyDescent="0.45">
      <c r="B29" s="259" t="s">
        <v>137</v>
      </c>
      <c r="C29" s="260"/>
      <c r="D29" s="260"/>
      <c r="E29" s="260"/>
      <c r="F29" s="260"/>
      <c r="G29" s="260"/>
      <c r="H29" s="260"/>
      <c r="I29" s="260"/>
      <c r="J29" s="260"/>
      <c r="K29" s="261"/>
    </row>
    <row r="30" spans="1:21" ht="12"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ageMargins left="0" right="0" top="0.19685039370078741" bottom="0.98425196850393704" header="0.31496062992125984" footer="0.31496062992125984"/>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36"/>
  <sheetViews>
    <sheetView rightToLeft="1" view="pageBreakPreview" zoomScaleNormal="100" zoomScaleSheetLayoutView="100" workbookViewId="0">
      <selection activeCell="G22" sqref="G22:H22"/>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5703125" style="1" customWidth="1"/>
    <col min="7" max="7" width="6.42578125" style="1" customWidth="1"/>
    <col min="8" max="8" width="10" style="1" bestFit="1" customWidth="1"/>
    <col min="9" max="9" width="3.140625" style="1" customWidth="1"/>
    <col min="10" max="10" width="6.7109375" style="1" customWidth="1"/>
    <col min="11" max="11" width="3.85546875" style="1" customWidth="1"/>
    <col min="12" max="16384" width="9.140625" style="1"/>
  </cols>
  <sheetData>
    <row r="1" spans="2:23" ht="19.5" x14ac:dyDescent="0.5">
      <c r="G1" s="122" t="s">
        <v>67</v>
      </c>
      <c r="H1" s="122"/>
      <c r="I1" s="122"/>
      <c r="J1" s="250" t="s">
        <v>143</v>
      </c>
      <c r="K1" s="250"/>
    </row>
    <row r="2" spans="2:23" ht="19.5" x14ac:dyDescent="0.5">
      <c r="G2" s="122" t="s">
        <v>68</v>
      </c>
      <c r="H2" s="122"/>
      <c r="I2" s="122"/>
      <c r="J2" s="250" t="s">
        <v>139</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125" t="s">
        <v>142</v>
      </c>
      <c r="E8" s="125"/>
      <c r="F8" s="234"/>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64" t="s">
        <v>45</v>
      </c>
      <c r="H9" s="7" t="s">
        <v>14</v>
      </c>
      <c r="I9" s="215" t="s">
        <v>43</v>
      </c>
      <c r="J9" s="215"/>
      <c r="K9" s="274"/>
      <c r="P9" s="5"/>
      <c r="Q9" s="5"/>
      <c r="R9" s="5"/>
      <c r="S9" s="5"/>
      <c r="T9" s="5"/>
      <c r="U9" s="5"/>
    </row>
    <row r="10" spans="2:23" ht="21" customHeight="1" x14ac:dyDescent="0.5">
      <c r="B10" s="13"/>
      <c r="C10" s="6"/>
      <c r="D10" s="65"/>
      <c r="E10" s="65"/>
      <c r="F10" s="62" t="s">
        <v>131</v>
      </c>
      <c r="G10" s="65" t="s">
        <v>45</v>
      </c>
      <c r="H10" s="6"/>
      <c r="I10" s="65" t="s">
        <v>132</v>
      </c>
      <c r="J10" s="65"/>
      <c r="K10" s="63"/>
      <c r="P10" s="5"/>
      <c r="Q10" s="5"/>
      <c r="R10" s="5"/>
      <c r="S10" s="5"/>
      <c r="T10" s="5"/>
      <c r="U10" s="5"/>
    </row>
    <row r="11" spans="2:23" ht="21" customHeight="1" x14ac:dyDescent="0.55000000000000004">
      <c r="B11" s="13" t="s">
        <v>15</v>
      </c>
      <c r="C11" s="6"/>
      <c r="D11" s="148" t="s">
        <v>46</v>
      </c>
      <c r="E11" s="148"/>
      <c r="F11" s="148"/>
      <c r="G11" s="148"/>
      <c r="H11" s="6" t="s">
        <v>21</v>
      </c>
      <c r="I11" s="150"/>
      <c r="J11" s="150"/>
      <c r="K11" s="14" t="s">
        <v>22</v>
      </c>
      <c r="P11" s="5"/>
      <c r="Q11" s="5"/>
      <c r="R11" s="5"/>
      <c r="S11" s="5"/>
      <c r="T11" s="5"/>
      <c r="U11" s="5"/>
    </row>
    <row r="12" spans="2:23" ht="21.75" customHeight="1" x14ac:dyDescent="0.5">
      <c r="B12" s="120" t="s">
        <v>140</v>
      </c>
      <c r="C12" s="121"/>
      <c r="D12" s="121"/>
      <c r="E12" s="121"/>
      <c r="F12" s="121"/>
      <c r="G12" s="121"/>
      <c r="H12" s="9"/>
      <c r="I12" s="9"/>
      <c r="J12" s="9"/>
      <c r="K12" s="15"/>
      <c r="P12" s="5"/>
      <c r="Q12" s="5"/>
      <c r="R12" s="5"/>
      <c r="S12" s="5"/>
      <c r="T12" s="5"/>
      <c r="U12" s="5"/>
    </row>
    <row r="13" spans="2:23" ht="21.75" customHeight="1" x14ac:dyDescent="0.45">
      <c r="B13" s="146" t="s">
        <v>76</v>
      </c>
      <c r="C13" s="147"/>
      <c r="D13" s="147"/>
      <c r="E13" s="147"/>
      <c r="F13" s="147"/>
      <c r="G13" s="8"/>
      <c r="H13" s="8"/>
      <c r="I13" s="8"/>
      <c r="J13" s="8"/>
      <c r="K13" s="16"/>
      <c r="P13" s="5"/>
      <c r="Q13" s="5"/>
      <c r="R13" s="5"/>
      <c r="S13" s="5"/>
      <c r="T13" s="5"/>
      <c r="U13" s="5"/>
    </row>
    <row r="14" spans="2:23" ht="2.25" customHeight="1" x14ac:dyDescent="0.45">
      <c r="B14" s="160"/>
      <c r="C14" s="161"/>
      <c r="D14" s="66"/>
      <c r="E14" s="66"/>
      <c r="F14" s="66"/>
      <c r="G14" s="66"/>
      <c r="H14" s="66"/>
      <c r="I14" s="66"/>
      <c r="J14" s="66"/>
      <c r="K14" s="22"/>
      <c r="P14" s="5"/>
      <c r="Q14" s="5"/>
      <c r="R14" s="5"/>
      <c r="S14" s="5"/>
      <c r="T14" s="5"/>
      <c r="U14" s="5"/>
    </row>
    <row r="15" spans="2:23" ht="27.75" customHeight="1" thickBot="1" x14ac:dyDescent="0.5">
      <c r="B15" s="178" t="s">
        <v>1</v>
      </c>
      <c r="C15" s="179"/>
      <c r="D15" s="179"/>
      <c r="E15" s="180"/>
      <c r="F15" s="53" t="s">
        <v>37</v>
      </c>
      <c r="G15" s="252" t="s">
        <v>82</v>
      </c>
      <c r="H15" s="181"/>
      <c r="I15" s="184" t="s">
        <v>2</v>
      </c>
      <c r="J15" s="181"/>
      <c r="K15" s="185"/>
      <c r="P15" s="5"/>
      <c r="Q15" s="5"/>
      <c r="R15" s="5"/>
      <c r="S15" s="5"/>
      <c r="T15" s="5"/>
      <c r="U15" s="5"/>
    </row>
    <row r="16" spans="2:23" ht="31.5" customHeight="1" thickBot="1" x14ac:dyDescent="0.5">
      <c r="B16" s="132" t="s">
        <v>27</v>
      </c>
      <c r="C16" s="133"/>
      <c r="D16" s="133"/>
      <c r="E16" s="134"/>
      <c r="F16" s="26">
        <f>SUM(G16:K16)</f>
        <v>4645827880</v>
      </c>
      <c r="G16" s="182">
        <f>ص.و16!F16</f>
        <v>4585827880</v>
      </c>
      <c r="H16" s="183"/>
      <c r="I16" s="128">
        <v>60000000</v>
      </c>
      <c r="J16" s="129"/>
      <c r="K16" s="129"/>
      <c r="P16" s="5"/>
      <c r="Q16" s="5"/>
      <c r="R16" s="5"/>
      <c r="S16" s="5"/>
      <c r="T16" s="5"/>
      <c r="U16" s="5"/>
    </row>
    <row r="17" spans="1:21" ht="12" customHeight="1" x14ac:dyDescent="0.45">
      <c r="B17" s="226" t="s">
        <v>56</v>
      </c>
      <c r="C17" s="227"/>
      <c r="D17" s="227"/>
      <c r="E17" s="227"/>
      <c r="F17" s="227"/>
      <c r="G17" s="227"/>
      <c r="H17" s="227"/>
      <c r="I17" s="227"/>
      <c r="J17" s="227"/>
      <c r="K17" s="228"/>
      <c r="P17" s="5"/>
      <c r="Q17" s="5"/>
      <c r="R17" s="5"/>
      <c r="S17" s="5"/>
      <c r="T17" s="5"/>
      <c r="U17" s="5"/>
    </row>
    <row r="18" spans="1:21" ht="12" customHeight="1" x14ac:dyDescent="0.45">
      <c r="B18" s="229"/>
      <c r="C18" s="230"/>
      <c r="D18" s="230"/>
      <c r="E18" s="230"/>
      <c r="F18" s="230"/>
      <c r="G18" s="230"/>
      <c r="H18" s="230"/>
      <c r="I18" s="230"/>
      <c r="J18" s="230"/>
      <c r="K18" s="231"/>
      <c r="P18" s="5"/>
      <c r="Q18" s="5"/>
      <c r="R18" s="5"/>
      <c r="S18" s="5"/>
      <c r="T18" s="5"/>
      <c r="U18" s="5"/>
    </row>
    <row r="19" spans="1:21" ht="21" customHeight="1" x14ac:dyDescent="0.45">
      <c r="A19" s="4"/>
      <c r="B19" s="17"/>
      <c r="C19" s="130" t="s">
        <v>32</v>
      </c>
      <c r="D19" s="130"/>
      <c r="E19" s="130"/>
      <c r="F19" s="10">
        <f>I19+G19</f>
        <v>0</v>
      </c>
      <c r="G19" s="135">
        <f>'ص.و.5 '!F18</f>
        <v>0</v>
      </c>
      <c r="H19" s="136"/>
      <c r="I19" s="139">
        <f>I16*B19</f>
        <v>0</v>
      </c>
      <c r="J19" s="140"/>
      <c r="K19" s="140"/>
      <c r="P19" s="5"/>
      <c r="Q19" s="5"/>
      <c r="R19" s="5"/>
      <c r="S19" s="5"/>
      <c r="T19" s="5"/>
      <c r="U19" s="5"/>
    </row>
    <row r="20" spans="1:21" ht="21" customHeight="1" x14ac:dyDescent="0.45">
      <c r="A20" s="4">
        <v>0.1</v>
      </c>
      <c r="B20" s="18">
        <v>0.1</v>
      </c>
      <c r="C20" s="130" t="s">
        <v>4</v>
      </c>
      <c r="D20" s="130"/>
      <c r="E20" s="130"/>
      <c r="F20" s="10">
        <f>I20+G20</f>
        <v>464582788</v>
      </c>
      <c r="G20" s="135">
        <f>ص.و16!F20</f>
        <v>458582788</v>
      </c>
      <c r="H20" s="136"/>
      <c r="I20" s="139">
        <f>I16*B20</f>
        <v>6000000</v>
      </c>
      <c r="J20" s="140"/>
      <c r="K20" s="140"/>
      <c r="P20" s="5"/>
      <c r="Q20" s="5"/>
      <c r="R20" s="5"/>
      <c r="S20" s="5"/>
      <c r="T20" s="5"/>
      <c r="U20" s="5"/>
    </row>
    <row r="21" spans="1:21" ht="21" customHeight="1" x14ac:dyDescent="0.45">
      <c r="A21" s="4"/>
      <c r="B21" s="18"/>
      <c r="C21" s="130" t="s">
        <v>5</v>
      </c>
      <c r="D21" s="130"/>
      <c r="E21" s="130"/>
      <c r="F21" s="10">
        <f t="shared" ref="F21:F24" si="0">I21+G21</f>
        <v>0</v>
      </c>
      <c r="G21" s="135">
        <f>'ص.و.5 '!F20</f>
        <v>0</v>
      </c>
      <c r="H21" s="136"/>
      <c r="I21" s="139">
        <f>I16*B21</f>
        <v>0</v>
      </c>
      <c r="J21" s="140"/>
      <c r="K21" s="140"/>
    </row>
    <row r="22" spans="1:21" ht="21" customHeight="1" x14ac:dyDescent="0.45">
      <c r="A22" s="4">
        <v>0.05</v>
      </c>
      <c r="B22" s="18">
        <v>0.05</v>
      </c>
      <c r="C22" s="130" t="s">
        <v>6</v>
      </c>
      <c r="D22" s="130"/>
      <c r="E22" s="130"/>
      <c r="F22" s="10">
        <f>I22+G22</f>
        <v>232291394</v>
      </c>
      <c r="G22" s="135">
        <f>ص.و16!F22</f>
        <v>229291394</v>
      </c>
      <c r="H22" s="136"/>
      <c r="I22" s="139">
        <f>I16*B22</f>
        <v>3000000</v>
      </c>
      <c r="J22" s="140"/>
      <c r="K22" s="140"/>
    </row>
    <row r="23" spans="1:21" ht="21" customHeight="1" x14ac:dyDescent="0.45">
      <c r="A23" s="4"/>
      <c r="B23" s="17"/>
      <c r="C23" s="130" t="s">
        <v>3</v>
      </c>
      <c r="D23" s="130"/>
      <c r="E23" s="130"/>
      <c r="F23" s="10">
        <f t="shared" si="0"/>
        <v>0</v>
      </c>
      <c r="G23" s="135">
        <f>'ص.و.5 '!F22</f>
        <v>0</v>
      </c>
      <c r="H23" s="136"/>
      <c r="I23" s="139">
        <f>I16*B23</f>
        <v>0</v>
      </c>
      <c r="J23" s="140"/>
      <c r="K23" s="140"/>
    </row>
    <row r="24" spans="1:21" ht="21" customHeight="1" thickBot="1" x14ac:dyDescent="0.5">
      <c r="A24" s="4"/>
      <c r="B24" s="23"/>
      <c r="C24" s="131" t="s">
        <v>19</v>
      </c>
      <c r="D24" s="131"/>
      <c r="E24" s="131"/>
      <c r="F24" s="10">
        <f t="shared" si="0"/>
        <v>0</v>
      </c>
      <c r="G24" s="135">
        <f>'ص.و.5 '!F23</f>
        <v>0</v>
      </c>
      <c r="H24" s="136"/>
      <c r="I24" s="193">
        <f>I16*B24</f>
        <v>0</v>
      </c>
      <c r="J24" s="194"/>
      <c r="K24" s="194"/>
    </row>
    <row r="25" spans="1:21" ht="21" customHeight="1" thickBot="1" x14ac:dyDescent="0.5">
      <c r="B25" s="225" t="s">
        <v>57</v>
      </c>
      <c r="C25" s="196"/>
      <c r="D25" s="196"/>
      <c r="E25" s="196"/>
      <c r="F25" s="30">
        <f>SUM(F19:F24)</f>
        <v>696874182</v>
      </c>
      <c r="G25" s="162">
        <f>SUM(G19:H24)</f>
        <v>687874182</v>
      </c>
      <c r="H25" s="163"/>
      <c r="I25" s="128">
        <f>SUM(I19:K24)</f>
        <v>9000000</v>
      </c>
      <c r="J25" s="192"/>
      <c r="K25" s="192"/>
    </row>
    <row r="26" spans="1:21" ht="21" customHeight="1" x14ac:dyDescent="0.45">
      <c r="B26" s="126" t="s">
        <v>7</v>
      </c>
      <c r="C26" s="127"/>
      <c r="D26" s="127"/>
      <c r="E26" s="127"/>
      <c r="F26" s="127"/>
      <c r="G26" s="127"/>
      <c r="H26" s="127"/>
      <c r="I26" s="186">
        <f>I16-I25</f>
        <v>51000000</v>
      </c>
      <c r="J26" s="187"/>
      <c r="K26" s="187"/>
    </row>
    <row r="27" spans="1:21" ht="21" customHeight="1" thickBot="1" x14ac:dyDescent="0.5">
      <c r="B27" s="37">
        <v>0</v>
      </c>
      <c r="C27" s="215" t="s">
        <v>8</v>
      </c>
      <c r="D27" s="215"/>
      <c r="E27" s="215"/>
      <c r="F27" s="215"/>
      <c r="G27" s="215"/>
      <c r="H27" s="215"/>
      <c r="I27" s="193">
        <v>990000</v>
      </c>
      <c r="J27" s="194"/>
      <c r="K27" s="194"/>
    </row>
    <row r="28" spans="1:21" ht="27" customHeight="1" thickTop="1" thickBot="1" x14ac:dyDescent="0.55000000000000004">
      <c r="B28" s="216" t="s">
        <v>9</v>
      </c>
      <c r="C28" s="217"/>
      <c r="D28" s="217"/>
      <c r="E28" s="217"/>
      <c r="F28" s="217"/>
      <c r="G28" s="217"/>
      <c r="H28" s="217"/>
      <c r="I28" s="218">
        <f>I26+I27</f>
        <v>51990000</v>
      </c>
      <c r="J28" s="219"/>
      <c r="K28" s="219"/>
    </row>
    <row r="29" spans="1:21" ht="20.25" customHeight="1" thickTop="1" x14ac:dyDescent="0.45">
      <c r="B29" s="259" t="s">
        <v>144</v>
      </c>
      <c r="C29" s="260"/>
      <c r="D29" s="260"/>
      <c r="E29" s="260"/>
      <c r="F29" s="260"/>
      <c r="G29" s="260"/>
      <c r="H29" s="260"/>
      <c r="I29" s="260"/>
      <c r="J29" s="260"/>
      <c r="K29" s="261"/>
    </row>
    <row r="30" spans="1:21" ht="12"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6:K6"/>
    <mergeCell ref="G1:I1"/>
    <mergeCell ref="J1:K1"/>
    <mergeCell ref="G2:I2"/>
    <mergeCell ref="J2:K2"/>
    <mergeCell ref="B3:K3"/>
    <mergeCell ref="B13:F13"/>
    <mergeCell ref="B7:C7"/>
    <mergeCell ref="D7:E7"/>
    <mergeCell ref="G7:K7"/>
    <mergeCell ref="B8:C8"/>
    <mergeCell ref="D8:F8"/>
    <mergeCell ref="H8:K8"/>
    <mergeCell ref="D9:E9"/>
    <mergeCell ref="I9:K9"/>
    <mergeCell ref="D11:G11"/>
    <mergeCell ref="I11:J11"/>
    <mergeCell ref="B12:G12"/>
    <mergeCell ref="B14:C14"/>
    <mergeCell ref="B15:E15"/>
    <mergeCell ref="G15:H15"/>
    <mergeCell ref="I15:K15"/>
    <mergeCell ref="B16:E16"/>
    <mergeCell ref="G16:H16"/>
    <mergeCell ref="I16:K16"/>
    <mergeCell ref="B17:K18"/>
    <mergeCell ref="C19:E19"/>
    <mergeCell ref="G19:H19"/>
    <mergeCell ref="I19:K19"/>
    <mergeCell ref="C20:E20"/>
    <mergeCell ref="G20:H20"/>
    <mergeCell ref="I20:K20"/>
    <mergeCell ref="C21:E21"/>
    <mergeCell ref="G21:H21"/>
    <mergeCell ref="I21:K21"/>
    <mergeCell ref="C22:E22"/>
    <mergeCell ref="G22:H22"/>
    <mergeCell ref="I22:K22"/>
    <mergeCell ref="C27:H27"/>
    <mergeCell ref="I27:K27"/>
    <mergeCell ref="C23:E23"/>
    <mergeCell ref="G23:H23"/>
    <mergeCell ref="I23:K23"/>
    <mergeCell ref="C24:E24"/>
    <mergeCell ref="G24:H24"/>
    <mergeCell ref="I24:K24"/>
    <mergeCell ref="B25:E25"/>
    <mergeCell ref="G25:H25"/>
    <mergeCell ref="I25:K25"/>
    <mergeCell ref="B26:H26"/>
    <mergeCell ref="I26:K26"/>
    <mergeCell ref="B28:H28"/>
    <mergeCell ref="I28:K28"/>
    <mergeCell ref="B29:K30"/>
    <mergeCell ref="B31:C32"/>
    <mergeCell ref="D31:E32"/>
    <mergeCell ref="F31:G32"/>
    <mergeCell ref="H31:K32"/>
    <mergeCell ref="B33:C34"/>
    <mergeCell ref="D33:E34"/>
    <mergeCell ref="F33:G34"/>
    <mergeCell ref="H33:K34"/>
    <mergeCell ref="B35:C36"/>
    <mergeCell ref="D35:E36"/>
    <mergeCell ref="F35:G36"/>
    <mergeCell ref="H35:K36"/>
  </mergeCells>
  <pageMargins left="0" right="0" top="0.19685039370078741" bottom="0.98425196850393704" header="0.31496062992125984" footer="0.31496062992125984"/>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36"/>
  <sheetViews>
    <sheetView rightToLeft="1" view="pageBreakPreview" topLeftCell="A4" zoomScaleNormal="100" zoomScaleSheetLayoutView="100" workbookViewId="0">
      <selection activeCell="G23" sqref="G23:H23"/>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5703125" style="1" customWidth="1"/>
    <col min="7" max="7" width="6.42578125" style="1" customWidth="1"/>
    <col min="8" max="8" width="10" style="1" bestFit="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138</v>
      </c>
      <c r="K1" s="250"/>
    </row>
    <row r="2" spans="2:23" ht="19.5" x14ac:dyDescent="0.5">
      <c r="G2" s="122" t="s">
        <v>68</v>
      </c>
      <c r="H2" s="122"/>
      <c r="I2" s="122"/>
      <c r="J2" s="250" t="s">
        <v>139</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125" t="s">
        <v>141</v>
      </c>
      <c r="E8" s="125"/>
      <c r="F8" s="234"/>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68" t="s">
        <v>45</v>
      </c>
      <c r="H9" s="7" t="s">
        <v>14</v>
      </c>
      <c r="I9" s="215" t="s">
        <v>43</v>
      </c>
      <c r="J9" s="215"/>
      <c r="K9" s="274"/>
      <c r="P9" s="5"/>
      <c r="Q9" s="5"/>
      <c r="R9" s="5"/>
      <c r="S9" s="5"/>
      <c r="T9" s="5"/>
      <c r="U9" s="5"/>
    </row>
    <row r="10" spans="2:23" ht="21" customHeight="1" x14ac:dyDescent="0.5">
      <c r="B10" s="13"/>
      <c r="C10" s="6"/>
      <c r="D10" s="69"/>
      <c r="E10" s="69"/>
      <c r="F10" s="62" t="s">
        <v>131</v>
      </c>
      <c r="G10" s="69" t="s">
        <v>45</v>
      </c>
      <c r="H10" s="6"/>
      <c r="I10" s="69" t="s">
        <v>132</v>
      </c>
      <c r="J10" s="69"/>
      <c r="K10" s="63"/>
      <c r="P10" s="5"/>
      <c r="Q10" s="5"/>
      <c r="R10" s="5"/>
      <c r="S10" s="5"/>
      <c r="T10" s="5"/>
      <c r="U10" s="5"/>
    </row>
    <row r="11" spans="2:23" ht="21" customHeight="1" x14ac:dyDescent="0.55000000000000004">
      <c r="B11" s="13" t="s">
        <v>15</v>
      </c>
      <c r="C11" s="6"/>
      <c r="D11" s="148" t="s">
        <v>46</v>
      </c>
      <c r="E11" s="148"/>
      <c r="F11" s="148"/>
      <c r="G11" s="148"/>
      <c r="H11" s="6" t="s">
        <v>21</v>
      </c>
      <c r="I11" s="150"/>
      <c r="J11" s="150"/>
      <c r="K11" s="14" t="s">
        <v>22</v>
      </c>
      <c r="P11" s="5"/>
      <c r="Q11" s="5"/>
      <c r="R11" s="5"/>
      <c r="S11" s="5"/>
      <c r="T11" s="5"/>
      <c r="U11" s="5"/>
    </row>
    <row r="12" spans="2:23" ht="21.75" customHeight="1" x14ac:dyDescent="0.5">
      <c r="B12" s="120" t="s">
        <v>147</v>
      </c>
      <c r="C12" s="121"/>
      <c r="D12" s="121"/>
      <c r="E12" s="121"/>
      <c r="F12" s="121"/>
      <c r="G12" s="121"/>
      <c r="H12" s="9"/>
      <c r="I12" s="9"/>
      <c r="J12" s="9"/>
      <c r="K12" s="15"/>
      <c r="P12" s="5"/>
      <c r="Q12" s="5"/>
      <c r="R12" s="5"/>
      <c r="S12" s="5"/>
      <c r="T12" s="5"/>
      <c r="U12" s="5"/>
    </row>
    <row r="13" spans="2:23" ht="21.75" customHeight="1" x14ac:dyDescent="0.45">
      <c r="B13" s="146" t="s">
        <v>76</v>
      </c>
      <c r="C13" s="147"/>
      <c r="D13" s="147"/>
      <c r="E13" s="147"/>
      <c r="F13" s="147"/>
      <c r="G13" s="8"/>
      <c r="H13" s="8"/>
      <c r="I13" s="8"/>
      <c r="J13" s="8"/>
      <c r="K13" s="16"/>
      <c r="P13" s="5"/>
      <c r="Q13" s="5"/>
      <c r="R13" s="5"/>
      <c r="S13" s="5"/>
      <c r="T13" s="5"/>
      <c r="U13" s="5"/>
    </row>
    <row r="14" spans="2:23" ht="2.25" customHeight="1" x14ac:dyDescent="0.45">
      <c r="B14" s="160"/>
      <c r="C14" s="161"/>
      <c r="D14" s="67"/>
      <c r="E14" s="67"/>
      <c r="F14" s="67"/>
      <c r="G14" s="67"/>
      <c r="H14" s="67"/>
      <c r="I14" s="67"/>
      <c r="J14" s="67"/>
      <c r="K14" s="22"/>
      <c r="P14" s="5"/>
      <c r="Q14" s="5"/>
      <c r="R14" s="5"/>
      <c r="S14" s="5"/>
      <c r="T14" s="5"/>
      <c r="U14" s="5"/>
    </row>
    <row r="15" spans="2:23" ht="27.75" customHeight="1" thickBot="1" x14ac:dyDescent="0.5">
      <c r="B15" s="178" t="s">
        <v>1</v>
      </c>
      <c r="C15" s="179"/>
      <c r="D15" s="179"/>
      <c r="E15" s="180"/>
      <c r="F15" s="53" t="s">
        <v>37</v>
      </c>
      <c r="G15" s="252" t="s">
        <v>82</v>
      </c>
      <c r="H15" s="181"/>
      <c r="I15" s="184" t="s">
        <v>2</v>
      </c>
      <c r="J15" s="181"/>
      <c r="K15" s="185"/>
      <c r="P15" s="5"/>
      <c r="Q15" s="5"/>
      <c r="R15" s="5"/>
      <c r="S15" s="5"/>
      <c r="T15" s="5"/>
      <c r="U15" s="5"/>
    </row>
    <row r="16" spans="2:23" ht="31.5" customHeight="1" thickBot="1" x14ac:dyDescent="0.5">
      <c r="B16" s="132" t="s">
        <v>27</v>
      </c>
      <c r="C16" s="133"/>
      <c r="D16" s="133"/>
      <c r="E16" s="134"/>
      <c r="F16" s="26">
        <f>SUM(G16:K16)</f>
        <v>8696907880</v>
      </c>
      <c r="G16" s="182">
        <f>ص.و17!F16</f>
        <v>4645827880</v>
      </c>
      <c r="H16" s="183"/>
      <c r="I16" s="128">
        <v>4051080000</v>
      </c>
      <c r="J16" s="129"/>
      <c r="K16" s="129"/>
      <c r="P16" s="5"/>
      <c r="Q16" s="5"/>
      <c r="R16" s="5"/>
      <c r="S16" s="5"/>
      <c r="T16" s="5"/>
      <c r="U16" s="5"/>
    </row>
    <row r="17" spans="1:21" ht="12" customHeight="1" x14ac:dyDescent="0.45">
      <c r="B17" s="226" t="s">
        <v>56</v>
      </c>
      <c r="C17" s="227"/>
      <c r="D17" s="227"/>
      <c r="E17" s="227"/>
      <c r="F17" s="227"/>
      <c r="G17" s="227"/>
      <c r="H17" s="227"/>
      <c r="I17" s="227"/>
      <c r="J17" s="227"/>
      <c r="K17" s="228"/>
      <c r="P17" s="5"/>
      <c r="Q17" s="5"/>
      <c r="R17" s="5"/>
      <c r="S17" s="5"/>
      <c r="T17" s="5"/>
      <c r="U17" s="5"/>
    </row>
    <row r="18" spans="1:21" ht="12" customHeight="1" x14ac:dyDescent="0.45">
      <c r="B18" s="229"/>
      <c r="C18" s="230"/>
      <c r="D18" s="230"/>
      <c r="E18" s="230"/>
      <c r="F18" s="230"/>
      <c r="G18" s="230"/>
      <c r="H18" s="230"/>
      <c r="I18" s="230"/>
      <c r="J18" s="230"/>
      <c r="K18" s="231"/>
      <c r="P18" s="5"/>
      <c r="Q18" s="5"/>
      <c r="R18" s="5"/>
      <c r="S18" s="5"/>
      <c r="T18" s="5"/>
      <c r="U18" s="5"/>
    </row>
    <row r="19" spans="1:21" ht="21" customHeight="1" x14ac:dyDescent="0.45">
      <c r="A19" s="4"/>
      <c r="B19" s="17"/>
      <c r="C19" s="130" t="s">
        <v>32</v>
      </c>
      <c r="D19" s="130"/>
      <c r="E19" s="130"/>
      <c r="F19" s="10">
        <f>I19+G19</f>
        <v>0</v>
      </c>
      <c r="G19" s="135">
        <f>'ص.و.5 '!F18</f>
        <v>0</v>
      </c>
      <c r="H19" s="136"/>
      <c r="I19" s="139">
        <f>I16*B19</f>
        <v>0</v>
      </c>
      <c r="J19" s="140"/>
      <c r="K19" s="140"/>
      <c r="P19" s="5"/>
      <c r="Q19" s="5"/>
      <c r="R19" s="5"/>
      <c r="S19" s="5"/>
      <c r="T19" s="5"/>
      <c r="U19" s="5"/>
    </row>
    <row r="20" spans="1:21" ht="21" customHeight="1" x14ac:dyDescent="0.45">
      <c r="A20" s="4">
        <v>0.1</v>
      </c>
      <c r="B20" s="18">
        <v>0.1</v>
      </c>
      <c r="C20" s="130" t="s">
        <v>4</v>
      </c>
      <c r="D20" s="130"/>
      <c r="E20" s="130"/>
      <c r="F20" s="10">
        <f>I20+G20</f>
        <v>869690788</v>
      </c>
      <c r="G20" s="135">
        <f>ص.و17!F20</f>
        <v>464582788</v>
      </c>
      <c r="H20" s="136"/>
      <c r="I20" s="139">
        <f>I16*B20</f>
        <v>405108000</v>
      </c>
      <c r="J20" s="140"/>
      <c r="K20" s="140"/>
      <c r="P20" s="5"/>
      <c r="Q20" s="5"/>
      <c r="R20" s="5"/>
      <c r="S20" s="5"/>
      <c r="T20" s="5"/>
      <c r="U20" s="5"/>
    </row>
    <row r="21" spans="1:21" ht="21" customHeight="1" x14ac:dyDescent="0.45">
      <c r="A21" s="4"/>
      <c r="B21" s="18"/>
      <c r="C21" s="130" t="s">
        <v>5</v>
      </c>
      <c r="D21" s="130"/>
      <c r="E21" s="130"/>
      <c r="F21" s="10">
        <f t="shared" ref="F21:F24" si="0">I21+G21</f>
        <v>0</v>
      </c>
      <c r="G21" s="135">
        <f>ص.و17!F21</f>
        <v>0</v>
      </c>
      <c r="H21" s="136"/>
      <c r="I21" s="139">
        <f>I16*B21</f>
        <v>0</v>
      </c>
      <c r="J21" s="140"/>
      <c r="K21" s="140"/>
    </row>
    <row r="22" spans="1:21" ht="21" customHeight="1" x14ac:dyDescent="0.45">
      <c r="A22" s="4">
        <v>0.05</v>
      </c>
      <c r="B22" s="18">
        <v>0.05</v>
      </c>
      <c r="C22" s="130" t="s">
        <v>6</v>
      </c>
      <c r="D22" s="130"/>
      <c r="E22" s="130"/>
      <c r="F22" s="10">
        <f>I22+G22</f>
        <v>434845394</v>
      </c>
      <c r="G22" s="135">
        <f>ص.و17!F22</f>
        <v>232291394</v>
      </c>
      <c r="H22" s="136"/>
      <c r="I22" s="139">
        <f>I16*B22</f>
        <v>202554000</v>
      </c>
      <c r="J22" s="140"/>
      <c r="K22" s="140"/>
    </row>
    <row r="23" spans="1:21" ht="21" customHeight="1" x14ac:dyDescent="0.45">
      <c r="A23" s="4"/>
      <c r="B23" s="17"/>
      <c r="C23" s="130" t="s">
        <v>3</v>
      </c>
      <c r="D23" s="130"/>
      <c r="E23" s="130"/>
      <c r="F23" s="10">
        <f t="shared" si="0"/>
        <v>0</v>
      </c>
      <c r="G23" s="135">
        <f>ص.و17!F23</f>
        <v>0</v>
      </c>
      <c r="H23" s="136"/>
      <c r="I23" s="139">
        <f>I16*B23</f>
        <v>0</v>
      </c>
      <c r="J23" s="140"/>
      <c r="K23" s="140"/>
    </row>
    <row r="24" spans="1:21" ht="21" customHeight="1" thickBot="1" x14ac:dyDescent="0.5">
      <c r="A24" s="4"/>
      <c r="B24" s="23"/>
      <c r="C24" s="131" t="s">
        <v>19</v>
      </c>
      <c r="D24" s="131"/>
      <c r="E24" s="131"/>
      <c r="F24" s="10">
        <f t="shared" si="0"/>
        <v>0</v>
      </c>
      <c r="G24" s="135">
        <f>ص.و17!F24</f>
        <v>0</v>
      </c>
      <c r="H24" s="136"/>
      <c r="I24" s="193">
        <f>I16*B24</f>
        <v>0</v>
      </c>
      <c r="J24" s="194"/>
      <c r="K24" s="194"/>
    </row>
    <row r="25" spans="1:21" ht="21" customHeight="1" thickBot="1" x14ac:dyDescent="0.5">
      <c r="B25" s="225" t="s">
        <v>57</v>
      </c>
      <c r="C25" s="196"/>
      <c r="D25" s="196"/>
      <c r="E25" s="196"/>
      <c r="F25" s="30">
        <f>SUM(F19:F24)</f>
        <v>1304536182</v>
      </c>
      <c r="G25" s="162">
        <f>SUM(G19:H24)</f>
        <v>696874182</v>
      </c>
      <c r="H25" s="163"/>
      <c r="I25" s="128">
        <f>SUM(I19:K24)</f>
        <v>607662000</v>
      </c>
      <c r="J25" s="192"/>
      <c r="K25" s="192"/>
    </row>
    <row r="26" spans="1:21" ht="21" customHeight="1" x14ac:dyDescent="0.45">
      <c r="B26" s="126" t="s">
        <v>7</v>
      </c>
      <c r="C26" s="127"/>
      <c r="D26" s="127"/>
      <c r="E26" s="127"/>
      <c r="F26" s="127"/>
      <c r="G26" s="127"/>
      <c r="H26" s="127"/>
      <c r="I26" s="186">
        <f>I16-I25</f>
        <v>3443418000</v>
      </c>
      <c r="J26" s="187"/>
      <c r="K26" s="187"/>
    </row>
    <row r="27" spans="1:21" ht="21" customHeight="1" thickBot="1" x14ac:dyDescent="0.5">
      <c r="B27" s="37">
        <v>0</v>
      </c>
      <c r="C27" s="215" t="s">
        <v>8</v>
      </c>
      <c r="D27" s="215"/>
      <c r="E27" s="215"/>
      <c r="F27" s="215"/>
      <c r="G27" s="215"/>
      <c r="H27" s="215"/>
      <c r="I27" s="193"/>
      <c r="J27" s="194"/>
      <c r="K27" s="194"/>
    </row>
    <row r="28" spans="1:21" ht="27" customHeight="1" thickTop="1" thickBot="1" x14ac:dyDescent="0.55000000000000004">
      <c r="B28" s="216" t="s">
        <v>9</v>
      </c>
      <c r="C28" s="217"/>
      <c r="D28" s="217"/>
      <c r="E28" s="217"/>
      <c r="F28" s="217"/>
      <c r="G28" s="217"/>
      <c r="H28" s="217"/>
      <c r="I28" s="218">
        <f>I26+I27</f>
        <v>3443418000</v>
      </c>
      <c r="J28" s="219"/>
      <c r="K28" s="219"/>
    </row>
    <row r="29" spans="1:21" ht="20.25" customHeight="1" thickTop="1" x14ac:dyDescent="0.45">
      <c r="B29" s="259" t="s">
        <v>150</v>
      </c>
      <c r="C29" s="260"/>
      <c r="D29" s="260"/>
      <c r="E29" s="260"/>
      <c r="F29" s="260"/>
      <c r="G29" s="260"/>
      <c r="H29" s="260"/>
      <c r="I29" s="260"/>
      <c r="J29" s="260"/>
      <c r="K29" s="261"/>
    </row>
    <row r="30" spans="1:21" ht="12"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ageMargins left="0" right="0" top="0.19685039370078741" bottom="0.98425196850393704" header="0.31496062992125984" footer="0.31496062992125984"/>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36"/>
  <sheetViews>
    <sheetView rightToLeft="1" view="pageBreakPreview" topLeftCell="A13" zoomScaleNormal="100" zoomScaleSheetLayoutView="100" workbookViewId="0">
      <selection activeCell="G23" sqref="G23:H23"/>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5703125" style="1" customWidth="1"/>
    <col min="7" max="7" width="6.42578125" style="1" customWidth="1"/>
    <col min="8" max="8" width="10" style="1" bestFit="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145</v>
      </c>
      <c r="K1" s="250"/>
    </row>
    <row r="2" spans="2:23" ht="19.5" x14ac:dyDescent="0.5">
      <c r="G2" s="122" t="s">
        <v>68</v>
      </c>
      <c r="H2" s="122"/>
      <c r="I2" s="122"/>
      <c r="J2" s="250" t="s">
        <v>126</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125" t="s">
        <v>146</v>
      </c>
      <c r="E8" s="125"/>
      <c r="F8" s="234"/>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68" t="s">
        <v>45</v>
      </c>
      <c r="H9" s="7" t="s">
        <v>14</v>
      </c>
      <c r="I9" s="215" t="s">
        <v>43</v>
      </c>
      <c r="J9" s="215"/>
      <c r="K9" s="274"/>
      <c r="P9" s="5"/>
      <c r="Q9" s="5"/>
      <c r="R9" s="5"/>
      <c r="S9" s="5"/>
      <c r="T9" s="5"/>
      <c r="U9" s="5"/>
    </row>
    <row r="10" spans="2:23" ht="21" customHeight="1" x14ac:dyDescent="0.5">
      <c r="B10" s="13"/>
      <c r="C10" s="6"/>
      <c r="D10" s="69"/>
      <c r="E10" s="69"/>
      <c r="F10" s="62" t="s">
        <v>131</v>
      </c>
      <c r="G10" s="69" t="s">
        <v>45</v>
      </c>
      <c r="H10" s="6"/>
      <c r="I10" s="69" t="s">
        <v>132</v>
      </c>
      <c r="J10" s="69"/>
      <c r="K10" s="63"/>
      <c r="P10" s="5"/>
      <c r="Q10" s="5"/>
      <c r="R10" s="5"/>
      <c r="S10" s="5"/>
      <c r="T10" s="5"/>
      <c r="U10" s="5"/>
    </row>
    <row r="11" spans="2:23" ht="21" customHeight="1" x14ac:dyDescent="0.55000000000000004">
      <c r="B11" s="13" t="s">
        <v>15</v>
      </c>
      <c r="C11" s="6"/>
      <c r="D11" s="148" t="s">
        <v>46</v>
      </c>
      <c r="E11" s="148"/>
      <c r="F11" s="148"/>
      <c r="G11" s="148"/>
      <c r="H11" s="6" t="s">
        <v>21</v>
      </c>
      <c r="I11" s="150"/>
      <c r="J11" s="150"/>
      <c r="K11" s="14" t="s">
        <v>22</v>
      </c>
      <c r="P11" s="5"/>
      <c r="Q11" s="5"/>
      <c r="R11" s="5"/>
      <c r="S11" s="5"/>
      <c r="T11" s="5"/>
      <c r="U11" s="5"/>
    </row>
    <row r="12" spans="2:23" ht="21.75" customHeight="1" x14ac:dyDescent="0.5">
      <c r="B12" s="120" t="s">
        <v>148</v>
      </c>
      <c r="C12" s="121"/>
      <c r="D12" s="121"/>
      <c r="E12" s="121"/>
      <c r="F12" s="121"/>
      <c r="G12" s="121"/>
      <c r="H12" s="9"/>
      <c r="I12" s="9"/>
      <c r="J12" s="9"/>
      <c r="K12" s="15"/>
      <c r="P12" s="5"/>
      <c r="Q12" s="5"/>
      <c r="R12" s="5"/>
      <c r="S12" s="5"/>
      <c r="T12" s="5"/>
      <c r="U12" s="5"/>
    </row>
    <row r="13" spans="2:23" ht="21.75" customHeight="1" x14ac:dyDescent="0.45">
      <c r="B13" s="146" t="s">
        <v>76</v>
      </c>
      <c r="C13" s="147"/>
      <c r="D13" s="147"/>
      <c r="E13" s="147"/>
      <c r="F13" s="147"/>
      <c r="G13" s="8"/>
      <c r="H13" s="8"/>
      <c r="I13" s="8"/>
      <c r="J13" s="8"/>
      <c r="K13" s="16"/>
      <c r="P13" s="5"/>
      <c r="Q13" s="5"/>
      <c r="R13" s="5"/>
      <c r="S13" s="5"/>
      <c r="T13" s="5"/>
      <c r="U13" s="5"/>
    </row>
    <row r="14" spans="2:23" ht="2.25" customHeight="1" x14ac:dyDescent="0.45">
      <c r="B14" s="160"/>
      <c r="C14" s="161"/>
      <c r="D14" s="67"/>
      <c r="E14" s="67"/>
      <c r="F14" s="67"/>
      <c r="G14" s="67"/>
      <c r="H14" s="67"/>
      <c r="I14" s="67"/>
      <c r="J14" s="67"/>
      <c r="K14" s="22"/>
      <c r="P14" s="5"/>
      <c r="Q14" s="5"/>
      <c r="R14" s="5"/>
      <c r="S14" s="5"/>
      <c r="T14" s="5"/>
      <c r="U14" s="5"/>
    </row>
    <row r="15" spans="2:23" ht="27.75" customHeight="1" thickBot="1" x14ac:dyDescent="0.5">
      <c r="B15" s="178" t="s">
        <v>1</v>
      </c>
      <c r="C15" s="179"/>
      <c r="D15" s="179"/>
      <c r="E15" s="180"/>
      <c r="F15" s="53" t="s">
        <v>37</v>
      </c>
      <c r="G15" s="252" t="s">
        <v>82</v>
      </c>
      <c r="H15" s="181"/>
      <c r="I15" s="184" t="s">
        <v>2</v>
      </c>
      <c r="J15" s="181"/>
      <c r="K15" s="185"/>
      <c r="P15" s="5"/>
      <c r="Q15" s="5"/>
      <c r="R15" s="5"/>
      <c r="S15" s="5"/>
      <c r="T15" s="5"/>
      <c r="U15" s="5"/>
    </row>
    <row r="16" spans="2:23" ht="31.5" customHeight="1" thickBot="1" x14ac:dyDescent="0.5">
      <c r="B16" s="132" t="s">
        <v>27</v>
      </c>
      <c r="C16" s="133"/>
      <c r="D16" s="133"/>
      <c r="E16" s="134"/>
      <c r="F16" s="26">
        <f>SUM(G16:K16)</f>
        <v>15732937880</v>
      </c>
      <c r="G16" s="182">
        <f>ص.و18!F16</f>
        <v>8696907880</v>
      </c>
      <c r="H16" s="183"/>
      <c r="I16" s="128">
        <v>7036030000</v>
      </c>
      <c r="J16" s="129"/>
      <c r="K16" s="129"/>
      <c r="P16" s="5"/>
      <c r="Q16" s="5"/>
      <c r="R16" s="5"/>
      <c r="S16" s="5"/>
      <c r="T16" s="5"/>
      <c r="U16" s="5"/>
    </row>
    <row r="17" spans="1:21" ht="12" customHeight="1" x14ac:dyDescent="0.45">
      <c r="B17" s="226" t="s">
        <v>56</v>
      </c>
      <c r="C17" s="227"/>
      <c r="D17" s="227"/>
      <c r="E17" s="227"/>
      <c r="F17" s="227"/>
      <c r="G17" s="227"/>
      <c r="H17" s="227"/>
      <c r="I17" s="227"/>
      <c r="J17" s="227"/>
      <c r="K17" s="228"/>
      <c r="P17" s="5"/>
      <c r="Q17" s="5"/>
      <c r="R17" s="5"/>
      <c r="S17" s="5"/>
      <c r="T17" s="5"/>
      <c r="U17" s="5"/>
    </row>
    <row r="18" spans="1:21" ht="12" customHeight="1" x14ac:dyDescent="0.45">
      <c r="B18" s="229"/>
      <c r="C18" s="230"/>
      <c r="D18" s="230"/>
      <c r="E18" s="230"/>
      <c r="F18" s="230"/>
      <c r="G18" s="230"/>
      <c r="H18" s="230"/>
      <c r="I18" s="230"/>
      <c r="J18" s="230"/>
      <c r="K18" s="231"/>
      <c r="P18" s="5"/>
      <c r="Q18" s="5"/>
      <c r="R18" s="5"/>
      <c r="S18" s="5"/>
      <c r="T18" s="5"/>
      <c r="U18" s="5"/>
    </row>
    <row r="19" spans="1:21" ht="21" customHeight="1" x14ac:dyDescent="0.45">
      <c r="A19" s="4"/>
      <c r="B19" s="17"/>
      <c r="C19" s="130" t="s">
        <v>32</v>
      </c>
      <c r="D19" s="130"/>
      <c r="E19" s="130"/>
      <c r="F19" s="10">
        <f>I19+G19</f>
        <v>0</v>
      </c>
      <c r="G19" s="135">
        <f>'ص.و.5 '!F18</f>
        <v>0</v>
      </c>
      <c r="H19" s="136"/>
      <c r="I19" s="139">
        <f>I16*B19</f>
        <v>0</v>
      </c>
      <c r="J19" s="140"/>
      <c r="K19" s="140"/>
      <c r="P19" s="5"/>
      <c r="Q19" s="5"/>
      <c r="R19" s="5"/>
      <c r="S19" s="5"/>
      <c r="T19" s="5"/>
      <c r="U19" s="5"/>
    </row>
    <row r="20" spans="1:21" ht="21" customHeight="1" x14ac:dyDescent="0.45">
      <c r="A20" s="4">
        <v>0.1</v>
      </c>
      <c r="B20" s="18">
        <v>0.1</v>
      </c>
      <c r="C20" s="130" t="s">
        <v>4</v>
      </c>
      <c r="D20" s="130"/>
      <c r="E20" s="130"/>
      <c r="F20" s="10">
        <f>I20+G20</f>
        <v>1573293788</v>
      </c>
      <c r="G20" s="135">
        <f>ص.و18!F20</f>
        <v>869690788</v>
      </c>
      <c r="H20" s="136"/>
      <c r="I20" s="139">
        <f>I16*B20</f>
        <v>703603000</v>
      </c>
      <c r="J20" s="140"/>
      <c r="K20" s="140"/>
      <c r="P20" s="5"/>
      <c r="Q20" s="5"/>
      <c r="R20" s="5"/>
      <c r="S20" s="5"/>
      <c r="T20" s="5"/>
      <c r="U20" s="5"/>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786646894</v>
      </c>
      <c r="G22" s="135">
        <f>ص.و18!F22</f>
        <v>434845394</v>
      </c>
      <c r="H22" s="136"/>
      <c r="I22" s="139">
        <f>I16*B22</f>
        <v>351801500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93">
        <f>I16*B24</f>
        <v>0</v>
      </c>
      <c r="J24" s="194"/>
      <c r="K24" s="194"/>
    </row>
    <row r="25" spans="1:21" ht="21" customHeight="1" thickBot="1" x14ac:dyDescent="0.5">
      <c r="B25" s="225" t="s">
        <v>57</v>
      </c>
      <c r="C25" s="196"/>
      <c r="D25" s="196"/>
      <c r="E25" s="196"/>
      <c r="F25" s="30">
        <f>SUM(F19:F24)</f>
        <v>2359940682</v>
      </c>
      <c r="G25" s="162">
        <f>SUM(G19:H24)</f>
        <v>1304536182</v>
      </c>
      <c r="H25" s="163"/>
      <c r="I25" s="128">
        <f>SUM(I19:K24)</f>
        <v>1055404500</v>
      </c>
      <c r="J25" s="192"/>
      <c r="K25" s="192"/>
    </row>
    <row r="26" spans="1:21" ht="21" customHeight="1" x14ac:dyDescent="0.45">
      <c r="B26" s="126" t="s">
        <v>7</v>
      </c>
      <c r="C26" s="127"/>
      <c r="D26" s="127"/>
      <c r="E26" s="127"/>
      <c r="F26" s="127"/>
      <c r="G26" s="127"/>
      <c r="H26" s="127"/>
      <c r="I26" s="186">
        <f>I16-I25</f>
        <v>5980625500</v>
      </c>
      <c r="J26" s="187"/>
      <c r="K26" s="187"/>
    </row>
    <row r="27" spans="1:21" ht="21" customHeight="1" thickBot="1" x14ac:dyDescent="0.5">
      <c r="B27" s="37">
        <v>0</v>
      </c>
      <c r="C27" s="215" t="s">
        <v>8</v>
      </c>
      <c r="D27" s="215"/>
      <c r="E27" s="215"/>
      <c r="F27" s="215"/>
      <c r="G27" s="215"/>
      <c r="H27" s="215"/>
      <c r="I27" s="193"/>
      <c r="J27" s="194"/>
      <c r="K27" s="194"/>
    </row>
    <row r="28" spans="1:21" ht="27" customHeight="1" thickTop="1" thickBot="1" x14ac:dyDescent="0.55000000000000004">
      <c r="B28" s="216" t="s">
        <v>9</v>
      </c>
      <c r="C28" s="217"/>
      <c r="D28" s="217"/>
      <c r="E28" s="217"/>
      <c r="F28" s="217"/>
      <c r="G28" s="217"/>
      <c r="H28" s="217"/>
      <c r="I28" s="218">
        <f>I26+I27</f>
        <v>5980625500</v>
      </c>
      <c r="J28" s="219"/>
      <c r="K28" s="219"/>
    </row>
    <row r="29" spans="1:21" ht="20.25" customHeight="1" thickTop="1" x14ac:dyDescent="0.45">
      <c r="B29" s="259" t="s">
        <v>149</v>
      </c>
      <c r="C29" s="260"/>
      <c r="D29" s="260"/>
      <c r="E29" s="260"/>
      <c r="F29" s="260"/>
      <c r="G29" s="260"/>
      <c r="H29" s="260"/>
      <c r="I29" s="260"/>
      <c r="J29" s="260"/>
      <c r="K29" s="261"/>
    </row>
    <row r="30" spans="1:21" ht="12"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ageMargins left="0" right="0" top="0.19685039370078741" bottom="0.98425196850393704"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2"/>
  <sheetViews>
    <sheetView rightToLeft="1" view="pageBreakPreview" topLeftCell="A7" zoomScaleNormal="100" zoomScaleSheetLayoutView="100" workbookViewId="0">
      <selection activeCell="G2" sqref="G2:I2"/>
    </sheetView>
  </sheetViews>
  <sheetFormatPr defaultColWidth="9.140625" defaultRowHeight="18" x14ac:dyDescent="0.45"/>
  <cols>
    <col min="1" max="1" width="0.7109375" style="1" customWidth="1"/>
    <col min="2" max="2" width="3.7109375" style="1" customWidth="1"/>
    <col min="3" max="3" width="7.85546875" style="1" customWidth="1"/>
    <col min="4" max="4" width="8.5703125" style="1" customWidth="1"/>
    <col min="5" max="5" width="14.5703125" style="1" customWidth="1"/>
    <col min="6" max="6" width="19.140625" style="1" customWidth="1"/>
    <col min="7" max="8" width="9.85546875" style="1" customWidth="1"/>
    <col min="9" max="9" width="6.85546875" style="1" customWidth="1"/>
    <col min="10" max="10" width="9.85546875" style="1" customWidth="1"/>
    <col min="11" max="11" width="4" style="1" customWidth="1"/>
    <col min="12" max="16384" width="9.140625" style="1"/>
  </cols>
  <sheetData>
    <row r="1" spans="2:23" x14ac:dyDescent="0.45">
      <c r="H1" s="144" t="s">
        <v>16</v>
      </c>
      <c r="I1" s="144"/>
      <c r="J1" s="122"/>
      <c r="K1" s="122"/>
    </row>
    <row r="2" spans="2:23" x14ac:dyDescent="0.45">
      <c r="G2" s="122" t="s">
        <v>66</v>
      </c>
      <c r="H2" s="122"/>
      <c r="I2" s="122"/>
      <c r="J2" s="122" t="s">
        <v>49</v>
      </c>
      <c r="K2" s="122"/>
    </row>
    <row r="3" spans="2:23" ht="30.75" customHeight="1" x14ac:dyDescent="0.75">
      <c r="B3" s="149" t="s">
        <v>17</v>
      </c>
      <c r="C3" s="149"/>
      <c r="D3" s="149"/>
      <c r="E3" s="149"/>
      <c r="F3" s="149"/>
      <c r="G3" s="149"/>
      <c r="H3" s="149"/>
      <c r="I3" s="149"/>
      <c r="J3" s="149"/>
      <c r="K3" s="149"/>
    </row>
    <row r="5" spans="2:23" ht="12.75" customHeight="1" x14ac:dyDescent="0.45"/>
    <row r="6" spans="2:23" x14ac:dyDescent="0.45">
      <c r="B6" s="121" t="s">
        <v>48</v>
      </c>
      <c r="C6" s="121"/>
      <c r="D6" s="121"/>
      <c r="E6" s="121"/>
      <c r="F6" s="121"/>
      <c r="G6" s="121"/>
      <c r="H6" s="121"/>
      <c r="I6" s="121"/>
      <c r="J6" s="121"/>
      <c r="K6" s="121"/>
    </row>
    <row r="7" spans="2:23" ht="26.25" customHeight="1" x14ac:dyDescent="0.5">
      <c r="B7" s="159" t="s">
        <v>35</v>
      </c>
      <c r="C7" s="125"/>
      <c r="D7" s="151" t="s">
        <v>36</v>
      </c>
      <c r="E7" s="152"/>
      <c r="F7" s="11" t="s">
        <v>13</v>
      </c>
      <c r="G7" s="29" t="s">
        <v>25</v>
      </c>
      <c r="H7" s="151" t="s">
        <v>39</v>
      </c>
      <c r="I7" s="151"/>
      <c r="J7" s="151"/>
      <c r="K7" s="152"/>
    </row>
    <row r="8" spans="2:23" ht="26.25" customHeight="1" x14ac:dyDescent="0.45">
      <c r="B8" s="17" t="s">
        <v>40</v>
      </c>
      <c r="C8" s="33"/>
      <c r="D8" s="156" t="s">
        <v>47</v>
      </c>
      <c r="E8" s="156"/>
      <c r="F8" s="34"/>
      <c r="G8" s="32" t="s">
        <v>23</v>
      </c>
      <c r="H8" s="153" t="s">
        <v>42</v>
      </c>
      <c r="I8" s="153"/>
      <c r="J8" s="153"/>
      <c r="K8" s="154"/>
      <c r="P8" s="5"/>
      <c r="Q8" s="5"/>
      <c r="R8" s="5"/>
      <c r="S8" s="5"/>
      <c r="T8" s="5"/>
      <c r="U8" s="5"/>
      <c r="W8" s="2"/>
    </row>
    <row r="9" spans="2:23" ht="23.25" customHeight="1" x14ac:dyDescent="0.5">
      <c r="B9" s="12" t="s">
        <v>20</v>
      </c>
      <c r="C9" s="7"/>
      <c r="D9" s="145" t="s">
        <v>44</v>
      </c>
      <c r="E9" s="145"/>
      <c r="F9" s="25" t="s">
        <v>34</v>
      </c>
      <c r="G9" s="31" t="s">
        <v>45</v>
      </c>
      <c r="H9" s="7" t="s">
        <v>14</v>
      </c>
      <c r="I9" s="145" t="s">
        <v>43</v>
      </c>
      <c r="J9" s="145"/>
      <c r="K9" s="155"/>
      <c r="P9" s="5"/>
      <c r="Q9" s="5"/>
      <c r="R9" s="5"/>
      <c r="S9" s="5"/>
      <c r="T9" s="5"/>
      <c r="U9" s="5"/>
    </row>
    <row r="10" spans="2:23" ht="23.25"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3.25" customHeight="1" x14ac:dyDescent="0.5">
      <c r="B11" s="120" t="s">
        <v>53</v>
      </c>
      <c r="C11" s="121"/>
      <c r="D11" s="121"/>
      <c r="E11" s="121"/>
      <c r="F11" s="121"/>
      <c r="G11" s="121"/>
      <c r="H11" s="9"/>
      <c r="I11" s="9"/>
      <c r="J11" s="9"/>
      <c r="K11" s="15"/>
      <c r="P11" s="5"/>
      <c r="Q11" s="5"/>
      <c r="R11" s="5"/>
      <c r="S11" s="5"/>
      <c r="T11" s="5"/>
      <c r="U11" s="5"/>
    </row>
    <row r="12" spans="2:23" ht="23.25" customHeight="1" x14ac:dyDescent="0.45">
      <c r="B12" s="146" t="s">
        <v>18</v>
      </c>
      <c r="C12" s="147"/>
      <c r="D12" s="147"/>
      <c r="E12" s="147"/>
      <c r="F12" s="147"/>
      <c r="G12" s="8"/>
      <c r="H12" s="8"/>
      <c r="I12" s="8"/>
      <c r="J12" s="8"/>
      <c r="K12" s="16"/>
      <c r="P12" s="5"/>
      <c r="Q12" s="5"/>
      <c r="R12" s="5"/>
      <c r="S12" s="5"/>
      <c r="T12" s="5"/>
      <c r="U12" s="5"/>
    </row>
    <row r="13" spans="2:23" ht="2.25" customHeight="1" x14ac:dyDescent="0.45">
      <c r="B13" s="160"/>
      <c r="C13" s="161"/>
      <c r="D13" s="21"/>
      <c r="E13" s="21"/>
      <c r="F13" s="21"/>
      <c r="G13" s="21"/>
      <c r="H13" s="21"/>
      <c r="I13" s="21"/>
      <c r="J13" s="21"/>
      <c r="K13" s="22"/>
      <c r="P13" s="5"/>
      <c r="Q13" s="5"/>
      <c r="R13" s="5"/>
      <c r="S13" s="5"/>
      <c r="T13" s="5"/>
      <c r="U13" s="5"/>
    </row>
    <row r="14" spans="2:23" ht="27.75" customHeight="1" thickBot="1" x14ac:dyDescent="0.5">
      <c r="B14" s="178" t="s">
        <v>1</v>
      </c>
      <c r="C14" s="179"/>
      <c r="D14" s="179"/>
      <c r="E14" s="180"/>
      <c r="F14" s="28" t="s">
        <v>37</v>
      </c>
      <c r="G14" s="181" t="s">
        <v>26</v>
      </c>
      <c r="H14" s="181"/>
      <c r="I14" s="184" t="s">
        <v>2</v>
      </c>
      <c r="J14" s="181"/>
      <c r="K14" s="185"/>
      <c r="P14" s="5"/>
      <c r="Q14" s="5"/>
      <c r="R14" s="5"/>
      <c r="S14" s="5"/>
      <c r="T14" s="5"/>
      <c r="U14" s="5"/>
    </row>
    <row r="15" spans="2:23" ht="31.5" customHeight="1" thickBot="1" x14ac:dyDescent="0.5">
      <c r="B15" s="132" t="s">
        <v>27</v>
      </c>
      <c r="C15" s="133"/>
      <c r="D15" s="133"/>
      <c r="E15" s="134"/>
      <c r="F15" s="26">
        <v>21000000</v>
      </c>
      <c r="G15" s="182">
        <f>ص.و.1!F15</f>
        <v>7000000</v>
      </c>
      <c r="H15" s="183"/>
      <c r="I15" s="128">
        <f>F15-G15</f>
        <v>14000000</v>
      </c>
      <c r="J15" s="129"/>
      <c r="K15" s="129"/>
      <c r="P15" s="5"/>
      <c r="Q15" s="5"/>
      <c r="R15" s="5"/>
      <c r="S15" s="5"/>
      <c r="T15" s="5"/>
      <c r="U15" s="5"/>
    </row>
    <row r="16" spans="2:23" ht="20.25" customHeight="1" x14ac:dyDescent="0.45">
      <c r="B16" s="199" t="s">
        <v>0</v>
      </c>
      <c r="C16" s="200"/>
      <c r="D16" s="200"/>
      <c r="E16" s="200"/>
      <c r="F16" s="200"/>
      <c r="G16" s="200"/>
      <c r="H16" s="200"/>
      <c r="I16" s="200"/>
      <c r="J16" s="200"/>
      <c r="K16" s="201"/>
      <c r="P16" s="5"/>
      <c r="Q16" s="5"/>
      <c r="R16" s="5"/>
      <c r="S16" s="5"/>
      <c r="T16" s="5"/>
      <c r="U16" s="5"/>
    </row>
    <row r="17" spans="1:21" ht="12.75" customHeight="1" x14ac:dyDescent="0.45">
      <c r="B17" s="202"/>
      <c r="C17" s="203"/>
      <c r="D17" s="203"/>
      <c r="E17" s="203"/>
      <c r="F17" s="203"/>
      <c r="G17" s="203"/>
      <c r="H17" s="203"/>
      <c r="I17" s="203"/>
      <c r="J17" s="203"/>
      <c r="K17" s="204"/>
      <c r="P17" s="5"/>
      <c r="Q17" s="5"/>
      <c r="R17" s="5"/>
      <c r="S17" s="5"/>
      <c r="T17" s="5"/>
      <c r="U17" s="5"/>
    </row>
    <row r="18" spans="1:21" ht="23.25" customHeight="1" x14ac:dyDescent="0.45">
      <c r="A18" s="4"/>
      <c r="B18" s="17"/>
      <c r="C18" s="130" t="s">
        <v>32</v>
      </c>
      <c r="D18" s="130"/>
      <c r="E18" s="130"/>
      <c r="F18" s="10">
        <f t="shared" ref="F18:F23" si="0">I18+G18</f>
        <v>0</v>
      </c>
      <c r="G18" s="135">
        <f>ص.و.1!F18</f>
        <v>0</v>
      </c>
      <c r="H18" s="136"/>
      <c r="I18" s="139"/>
      <c r="J18" s="140"/>
      <c r="K18" s="140"/>
      <c r="P18" s="5"/>
      <c r="Q18" s="5"/>
      <c r="R18" s="5"/>
      <c r="S18" s="5"/>
      <c r="T18" s="5"/>
      <c r="U18" s="5"/>
    </row>
    <row r="19" spans="1:21" ht="22.5" customHeight="1" x14ac:dyDescent="0.45">
      <c r="A19" s="4">
        <v>0.1</v>
      </c>
      <c r="B19" s="18">
        <v>0.1</v>
      </c>
      <c r="C19" s="130" t="s">
        <v>4</v>
      </c>
      <c r="D19" s="130"/>
      <c r="E19" s="130"/>
      <c r="F19" s="10">
        <f t="shared" si="0"/>
        <v>2100000</v>
      </c>
      <c r="G19" s="135">
        <f>ص.و.1!F19</f>
        <v>700000</v>
      </c>
      <c r="H19" s="136"/>
      <c r="I19" s="139">
        <f>I15*B19</f>
        <v>1400000</v>
      </c>
      <c r="J19" s="140"/>
      <c r="K19" s="140"/>
      <c r="P19" s="5"/>
      <c r="Q19" s="5"/>
      <c r="R19" s="5"/>
      <c r="S19" s="5"/>
      <c r="T19" s="5"/>
      <c r="U19" s="5"/>
    </row>
    <row r="20" spans="1:21" ht="22.5" customHeight="1" x14ac:dyDescent="0.45">
      <c r="A20" s="4"/>
      <c r="B20" s="17"/>
      <c r="C20" s="130" t="s">
        <v>5</v>
      </c>
      <c r="D20" s="130"/>
      <c r="E20" s="130"/>
      <c r="F20" s="10">
        <f t="shared" si="0"/>
        <v>0</v>
      </c>
      <c r="G20" s="135">
        <f>ص.و.1!F20</f>
        <v>0</v>
      </c>
      <c r="H20" s="136"/>
      <c r="I20" s="139"/>
      <c r="J20" s="140"/>
      <c r="K20" s="140"/>
    </row>
    <row r="21" spans="1:21" ht="22.5" customHeight="1" x14ac:dyDescent="0.45">
      <c r="A21" s="4">
        <v>0.05</v>
      </c>
      <c r="B21" s="18">
        <v>0.05</v>
      </c>
      <c r="C21" s="130" t="s">
        <v>6</v>
      </c>
      <c r="D21" s="130"/>
      <c r="E21" s="130"/>
      <c r="F21" s="10">
        <f t="shared" si="0"/>
        <v>1050000</v>
      </c>
      <c r="G21" s="135">
        <f>ص.و.1!F21</f>
        <v>350000</v>
      </c>
      <c r="H21" s="136"/>
      <c r="I21" s="139">
        <f>I15*B21</f>
        <v>700000</v>
      </c>
      <c r="J21" s="140"/>
      <c r="K21" s="140"/>
    </row>
    <row r="22" spans="1:21" ht="22.5" customHeight="1" x14ac:dyDescent="0.45">
      <c r="A22" s="4"/>
      <c r="B22" s="17"/>
      <c r="C22" s="130" t="s">
        <v>3</v>
      </c>
      <c r="D22" s="130"/>
      <c r="E22" s="130"/>
      <c r="F22" s="10">
        <f t="shared" si="0"/>
        <v>0</v>
      </c>
      <c r="G22" s="135">
        <f>ص.و.1!F22</f>
        <v>0</v>
      </c>
      <c r="H22" s="136"/>
      <c r="I22" s="139"/>
      <c r="J22" s="140"/>
      <c r="K22" s="140"/>
    </row>
    <row r="23" spans="1:21" ht="22.5" customHeight="1" thickBot="1" x14ac:dyDescent="0.5">
      <c r="A23" s="4"/>
      <c r="B23" s="23"/>
      <c r="C23" s="131" t="s">
        <v>19</v>
      </c>
      <c r="D23" s="131"/>
      <c r="E23" s="131"/>
      <c r="F23" s="27">
        <f t="shared" si="0"/>
        <v>0</v>
      </c>
      <c r="G23" s="176">
        <f>ص.و.1!F23</f>
        <v>0</v>
      </c>
      <c r="H23" s="177"/>
      <c r="I23" s="193"/>
      <c r="J23" s="194"/>
      <c r="K23" s="194"/>
    </row>
    <row r="24" spans="1:21" ht="31.5" customHeight="1" thickBot="1" x14ac:dyDescent="0.5">
      <c r="B24" s="195" t="s">
        <v>33</v>
      </c>
      <c r="C24" s="205"/>
      <c r="D24" s="205"/>
      <c r="E24" s="205"/>
      <c r="F24" s="30">
        <f>SUM(F18:F23)</f>
        <v>3150000</v>
      </c>
      <c r="G24" s="162">
        <f>SUM(G18:H23)</f>
        <v>1050000</v>
      </c>
      <c r="H24" s="163"/>
      <c r="I24" s="128">
        <f>SUM(I16:K23)</f>
        <v>2100000</v>
      </c>
      <c r="J24" s="192"/>
      <c r="K24" s="192"/>
    </row>
    <row r="25" spans="1:21" ht="22.5" customHeight="1" x14ac:dyDescent="0.45">
      <c r="B25" s="126" t="s">
        <v>7</v>
      </c>
      <c r="C25" s="127"/>
      <c r="D25" s="127"/>
      <c r="E25" s="127"/>
      <c r="F25" s="127"/>
      <c r="G25" s="127"/>
      <c r="H25" s="127"/>
      <c r="I25" s="186">
        <f>I15-I24</f>
        <v>11900000</v>
      </c>
      <c r="J25" s="187"/>
      <c r="K25" s="187"/>
    </row>
    <row r="26" spans="1:21" ht="22.5" customHeight="1" x14ac:dyDescent="0.45">
      <c r="B26" s="24">
        <v>0.09</v>
      </c>
      <c r="C26" s="125" t="s">
        <v>8</v>
      </c>
      <c r="D26" s="125"/>
      <c r="E26" s="125"/>
      <c r="F26" s="125"/>
      <c r="G26" s="125"/>
      <c r="H26" s="125"/>
      <c r="I26" s="139">
        <f>I15*B26</f>
        <v>1260000</v>
      </c>
      <c r="J26" s="140"/>
      <c r="K26" s="140"/>
    </row>
    <row r="27" spans="1:21" ht="27" customHeight="1" thickBot="1" x14ac:dyDescent="0.55000000000000004">
      <c r="B27" s="123" t="s">
        <v>9</v>
      </c>
      <c r="C27" s="124"/>
      <c r="D27" s="124"/>
      <c r="E27" s="124"/>
      <c r="F27" s="124"/>
      <c r="G27" s="124"/>
      <c r="H27" s="124"/>
      <c r="I27" s="137">
        <f>I25+I26</f>
        <v>13160000</v>
      </c>
      <c r="J27" s="138"/>
      <c r="K27" s="138"/>
    </row>
    <row r="28" spans="1:21" ht="27" customHeight="1" thickTop="1" x14ac:dyDescent="0.45">
      <c r="B28" s="170" t="s">
        <v>50</v>
      </c>
      <c r="C28" s="171"/>
      <c r="D28" s="171"/>
      <c r="E28" s="171"/>
      <c r="F28" s="171"/>
      <c r="G28" s="171"/>
      <c r="H28" s="171"/>
      <c r="I28" s="171"/>
      <c r="J28" s="171"/>
      <c r="K28" s="172"/>
    </row>
    <row r="29" spans="1:21" ht="27" customHeight="1" x14ac:dyDescent="0.45">
      <c r="B29" s="173" t="s">
        <v>51</v>
      </c>
      <c r="C29" s="174"/>
      <c r="D29" s="174"/>
      <c r="E29" s="174"/>
      <c r="F29" s="174"/>
      <c r="G29" s="174"/>
      <c r="H29" s="174"/>
      <c r="I29" s="174"/>
      <c r="J29" s="174"/>
      <c r="K29" s="175"/>
    </row>
    <row r="30" spans="1:21" s="3" customFormat="1" ht="27" customHeight="1" x14ac:dyDescent="0.45">
      <c r="B30" s="120" t="s">
        <v>29</v>
      </c>
      <c r="C30" s="121"/>
      <c r="D30" s="121"/>
      <c r="E30" s="197"/>
      <c r="F30" s="198" t="s">
        <v>30</v>
      </c>
      <c r="G30" s="120"/>
      <c r="H30" s="141" t="s">
        <v>28</v>
      </c>
      <c r="I30" s="142"/>
      <c r="J30" s="142"/>
      <c r="K30" s="143"/>
    </row>
    <row r="31" spans="1:21" s="3" customFormat="1" ht="27" customHeight="1" x14ac:dyDescent="0.45">
      <c r="B31" s="120" t="s">
        <v>11</v>
      </c>
      <c r="C31" s="121"/>
      <c r="D31" s="121"/>
      <c r="E31" s="197"/>
      <c r="F31" s="120" t="s">
        <v>11</v>
      </c>
      <c r="G31" s="121"/>
      <c r="H31" s="141" t="s">
        <v>11</v>
      </c>
      <c r="I31" s="142"/>
      <c r="J31" s="142"/>
      <c r="K31" s="143"/>
    </row>
    <row r="32" spans="1:21" s="3" customFormat="1" ht="27" customHeight="1" x14ac:dyDescent="0.45">
      <c r="B32" s="146" t="s">
        <v>12</v>
      </c>
      <c r="C32" s="147"/>
      <c r="D32" s="147"/>
      <c r="E32" s="188"/>
      <c r="F32" s="146" t="s">
        <v>12</v>
      </c>
      <c r="G32" s="147"/>
      <c r="H32" s="189" t="s">
        <v>12</v>
      </c>
      <c r="I32" s="190"/>
      <c r="J32" s="190"/>
      <c r="K32" s="191"/>
    </row>
  </sheetData>
  <mergeCells count="63">
    <mergeCell ref="B31:E31"/>
    <mergeCell ref="F31:G31"/>
    <mergeCell ref="H31:K31"/>
    <mergeCell ref="B32:E32"/>
    <mergeCell ref="F32:G32"/>
    <mergeCell ref="H32:K32"/>
    <mergeCell ref="B27:H27"/>
    <mergeCell ref="I27:K27"/>
    <mergeCell ref="B30:E30"/>
    <mergeCell ref="F30:G30"/>
    <mergeCell ref="H30:K30"/>
    <mergeCell ref="B28:K28"/>
    <mergeCell ref="B29:K29"/>
    <mergeCell ref="C26:H26"/>
    <mergeCell ref="I26:K26"/>
    <mergeCell ref="C22:E22"/>
    <mergeCell ref="G22:H22"/>
    <mergeCell ref="I22:K22"/>
    <mergeCell ref="C23:E23"/>
    <mergeCell ref="G23:H23"/>
    <mergeCell ref="I23:K23"/>
    <mergeCell ref="B24:E24"/>
    <mergeCell ref="G24:H24"/>
    <mergeCell ref="I24:K24"/>
    <mergeCell ref="B25:H25"/>
    <mergeCell ref="I25:K25"/>
    <mergeCell ref="C20:E20"/>
    <mergeCell ref="G20:H20"/>
    <mergeCell ref="I20:K20"/>
    <mergeCell ref="C21:E21"/>
    <mergeCell ref="G21:H21"/>
    <mergeCell ref="I21:K21"/>
    <mergeCell ref="B16:K17"/>
    <mergeCell ref="C18:E18"/>
    <mergeCell ref="G18:H18"/>
    <mergeCell ref="I18:K18"/>
    <mergeCell ref="C19:E19"/>
    <mergeCell ref="G19:H19"/>
    <mergeCell ref="I19:K19"/>
    <mergeCell ref="B13:C13"/>
    <mergeCell ref="B14:E14"/>
    <mergeCell ref="G14:H14"/>
    <mergeCell ref="I14:K14"/>
    <mergeCell ref="B15:E15"/>
    <mergeCell ref="G15:H15"/>
    <mergeCell ref="I15:K15"/>
    <mergeCell ref="B12:F12"/>
    <mergeCell ref="B7:C7"/>
    <mergeCell ref="D7:E7"/>
    <mergeCell ref="H7:K7"/>
    <mergeCell ref="H8:K8"/>
    <mergeCell ref="D9:E9"/>
    <mergeCell ref="I9:K9"/>
    <mergeCell ref="D10:G10"/>
    <mergeCell ref="I10:J10"/>
    <mergeCell ref="B11:G11"/>
    <mergeCell ref="D8:E8"/>
    <mergeCell ref="B6:K6"/>
    <mergeCell ref="H1:I1"/>
    <mergeCell ref="J1:K1"/>
    <mergeCell ref="J2:K2"/>
    <mergeCell ref="B3:K3"/>
    <mergeCell ref="G2:I2"/>
  </mergeCells>
  <pageMargins left="0.51181102362204722" right="0.51181102362204722" top="0.19685039370078741" bottom="0.98425196850393704" header="0.31496062992125984" footer="0.31496062992125984"/>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A703A-3CAB-4CC7-AC32-72FE39746D4E}">
  <dimension ref="A1:W36"/>
  <sheetViews>
    <sheetView rightToLeft="1" view="pageBreakPreview" zoomScaleNormal="100" zoomScaleSheetLayoutView="100" workbookViewId="0">
      <selection activeCell="G23" sqref="G23:H23"/>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5703125" style="1" customWidth="1"/>
    <col min="7" max="7" width="6.42578125" style="1" customWidth="1"/>
    <col min="8" max="8" width="10" style="1" bestFit="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151</v>
      </c>
      <c r="K1" s="250"/>
    </row>
    <row r="2" spans="2:23" ht="19.5" x14ac:dyDescent="0.5">
      <c r="G2" s="122" t="s">
        <v>68</v>
      </c>
      <c r="H2" s="122"/>
      <c r="I2" s="122"/>
      <c r="J2" s="250" t="s">
        <v>152</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125" t="s">
        <v>153</v>
      </c>
      <c r="E8" s="125"/>
      <c r="F8" s="234"/>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70" t="s">
        <v>45</v>
      </c>
      <c r="H9" s="7" t="s">
        <v>14</v>
      </c>
      <c r="I9" s="215" t="s">
        <v>43</v>
      </c>
      <c r="J9" s="215"/>
      <c r="K9" s="274"/>
      <c r="P9" s="5"/>
      <c r="Q9" s="5"/>
      <c r="R9" s="5"/>
      <c r="S9" s="5"/>
      <c r="T9" s="5"/>
      <c r="U9" s="5"/>
    </row>
    <row r="10" spans="2:23" ht="21" customHeight="1" x14ac:dyDescent="0.5">
      <c r="B10" s="13"/>
      <c r="C10" s="6"/>
      <c r="D10" s="71"/>
      <c r="E10" s="71"/>
      <c r="F10" s="62" t="s">
        <v>131</v>
      </c>
      <c r="G10" s="71" t="s">
        <v>45</v>
      </c>
      <c r="H10" s="6"/>
      <c r="I10" s="71" t="s">
        <v>132</v>
      </c>
      <c r="J10" s="71"/>
      <c r="K10" s="63"/>
      <c r="P10" s="5"/>
      <c r="Q10" s="5"/>
      <c r="R10" s="5"/>
      <c r="S10" s="5"/>
      <c r="T10" s="5"/>
      <c r="U10" s="5"/>
    </row>
    <row r="11" spans="2:23" ht="21" customHeight="1" x14ac:dyDescent="0.55000000000000004">
      <c r="B11" s="13" t="s">
        <v>15</v>
      </c>
      <c r="C11" s="6"/>
      <c r="D11" s="148" t="s">
        <v>46</v>
      </c>
      <c r="E11" s="148"/>
      <c r="F11" s="148"/>
      <c r="G11" s="148"/>
      <c r="H11" s="6" t="s">
        <v>21</v>
      </c>
      <c r="I11" s="150"/>
      <c r="J11" s="150"/>
      <c r="K11" s="14" t="s">
        <v>22</v>
      </c>
      <c r="P11" s="5"/>
      <c r="Q11" s="5"/>
      <c r="R11" s="5"/>
      <c r="S11" s="5"/>
      <c r="T11" s="5"/>
      <c r="U11" s="5"/>
    </row>
    <row r="12" spans="2:23" ht="21.75" customHeight="1" x14ac:dyDescent="0.5">
      <c r="B12" s="120" t="s">
        <v>154</v>
      </c>
      <c r="C12" s="121"/>
      <c r="D12" s="121"/>
      <c r="E12" s="121"/>
      <c r="F12" s="121"/>
      <c r="G12" s="121"/>
      <c r="H12" s="9"/>
      <c r="I12" s="9"/>
      <c r="J12" s="9"/>
      <c r="K12" s="15"/>
      <c r="P12" s="5"/>
      <c r="Q12" s="5"/>
      <c r="R12" s="5"/>
      <c r="S12" s="5"/>
      <c r="T12" s="5"/>
      <c r="U12" s="5"/>
    </row>
    <row r="13" spans="2:23" ht="21.75" customHeight="1" x14ac:dyDescent="0.45">
      <c r="B13" s="146" t="s">
        <v>76</v>
      </c>
      <c r="C13" s="147"/>
      <c r="D13" s="147"/>
      <c r="E13" s="147"/>
      <c r="F13" s="147"/>
      <c r="G13" s="8"/>
      <c r="H13" s="8"/>
      <c r="I13" s="8"/>
      <c r="J13" s="8"/>
      <c r="K13" s="16"/>
      <c r="P13" s="5"/>
      <c r="Q13" s="5"/>
      <c r="R13" s="5"/>
      <c r="S13" s="5"/>
      <c r="T13" s="5"/>
      <c r="U13" s="5"/>
    </row>
    <row r="14" spans="2:23" ht="2.25" customHeight="1" x14ac:dyDescent="0.45">
      <c r="B14" s="160"/>
      <c r="C14" s="161"/>
      <c r="D14" s="72"/>
      <c r="E14" s="72"/>
      <c r="F14" s="72"/>
      <c r="G14" s="72"/>
      <c r="H14" s="72"/>
      <c r="I14" s="72"/>
      <c r="J14" s="72"/>
      <c r="K14" s="22"/>
      <c r="P14" s="5"/>
      <c r="Q14" s="5"/>
      <c r="R14" s="5"/>
      <c r="S14" s="5"/>
      <c r="T14" s="5"/>
      <c r="U14" s="5"/>
    </row>
    <row r="15" spans="2:23" ht="27.75" customHeight="1" thickBot="1" x14ac:dyDescent="0.5">
      <c r="B15" s="178" t="s">
        <v>1</v>
      </c>
      <c r="C15" s="179"/>
      <c r="D15" s="179"/>
      <c r="E15" s="180"/>
      <c r="F15" s="53" t="s">
        <v>37</v>
      </c>
      <c r="G15" s="252" t="s">
        <v>82</v>
      </c>
      <c r="H15" s="181"/>
      <c r="I15" s="184" t="s">
        <v>2</v>
      </c>
      <c r="J15" s="181"/>
      <c r="K15" s="185"/>
      <c r="P15" s="5"/>
      <c r="Q15" s="5"/>
      <c r="R15" s="5"/>
      <c r="S15" s="5"/>
      <c r="T15" s="5"/>
      <c r="U15" s="5"/>
    </row>
    <row r="16" spans="2:23" ht="31.5" customHeight="1" thickBot="1" x14ac:dyDescent="0.5">
      <c r="B16" s="132" t="s">
        <v>27</v>
      </c>
      <c r="C16" s="133"/>
      <c r="D16" s="133"/>
      <c r="E16" s="134"/>
      <c r="F16" s="26">
        <f>SUM(G16:K16)</f>
        <v>15784687880</v>
      </c>
      <c r="G16" s="182">
        <f>ص.و19!F16</f>
        <v>15732937880</v>
      </c>
      <c r="H16" s="183"/>
      <c r="I16" s="128">
        <v>51750000</v>
      </c>
      <c r="J16" s="129"/>
      <c r="K16" s="129"/>
      <c r="P16" s="5"/>
      <c r="Q16" s="5"/>
      <c r="R16" s="5"/>
      <c r="S16" s="5"/>
      <c r="T16" s="5"/>
      <c r="U16" s="5"/>
    </row>
    <row r="17" spans="1:21" ht="12" customHeight="1" x14ac:dyDescent="0.45">
      <c r="B17" s="226" t="s">
        <v>56</v>
      </c>
      <c r="C17" s="227"/>
      <c r="D17" s="227"/>
      <c r="E17" s="227"/>
      <c r="F17" s="227"/>
      <c r="G17" s="227"/>
      <c r="H17" s="227"/>
      <c r="I17" s="227"/>
      <c r="J17" s="227"/>
      <c r="K17" s="228"/>
      <c r="P17" s="5"/>
      <c r="Q17" s="5"/>
      <c r="R17" s="5"/>
      <c r="S17" s="5"/>
      <c r="T17" s="5"/>
      <c r="U17" s="5"/>
    </row>
    <row r="18" spans="1:21" ht="12" customHeight="1" x14ac:dyDescent="0.45">
      <c r="B18" s="229"/>
      <c r="C18" s="230"/>
      <c r="D18" s="230"/>
      <c r="E18" s="230"/>
      <c r="F18" s="230"/>
      <c r="G18" s="230"/>
      <c r="H18" s="230"/>
      <c r="I18" s="230"/>
      <c r="J18" s="230"/>
      <c r="K18" s="231"/>
      <c r="P18" s="5"/>
      <c r="Q18" s="5"/>
      <c r="R18" s="5"/>
      <c r="S18" s="5"/>
      <c r="T18" s="5"/>
      <c r="U18" s="5"/>
    </row>
    <row r="19" spans="1:21" ht="21" customHeight="1" x14ac:dyDescent="0.45">
      <c r="A19" s="4"/>
      <c r="B19" s="17"/>
      <c r="C19" s="130" t="s">
        <v>32</v>
      </c>
      <c r="D19" s="130"/>
      <c r="E19" s="130"/>
      <c r="F19" s="10">
        <f>I19+G19</f>
        <v>0</v>
      </c>
      <c r="G19" s="135">
        <f>'ص.و.5 '!F18</f>
        <v>0</v>
      </c>
      <c r="H19" s="136"/>
      <c r="I19" s="139">
        <f>I16*B19</f>
        <v>0</v>
      </c>
      <c r="J19" s="140"/>
      <c r="K19" s="140"/>
      <c r="P19" s="5"/>
      <c r="Q19" s="5"/>
      <c r="R19" s="5"/>
      <c r="S19" s="5"/>
      <c r="T19" s="5"/>
      <c r="U19" s="5"/>
    </row>
    <row r="20" spans="1:21" ht="21" customHeight="1" x14ac:dyDescent="0.45">
      <c r="A20" s="4">
        <v>0.1</v>
      </c>
      <c r="B20" s="18">
        <v>0.1</v>
      </c>
      <c r="C20" s="130" t="s">
        <v>4</v>
      </c>
      <c r="D20" s="130"/>
      <c r="E20" s="130"/>
      <c r="F20" s="10">
        <f>I20+G20</f>
        <v>1578468788</v>
      </c>
      <c r="G20" s="135">
        <f>ص.و19!F20</f>
        <v>1573293788</v>
      </c>
      <c r="H20" s="136"/>
      <c r="I20" s="139">
        <f>I16*B20</f>
        <v>5175000</v>
      </c>
      <c r="J20" s="140"/>
      <c r="K20" s="140"/>
      <c r="P20" s="5"/>
      <c r="Q20" s="5"/>
      <c r="R20" s="5"/>
      <c r="S20" s="5"/>
      <c r="T20" s="5"/>
      <c r="U20" s="5"/>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789234394</v>
      </c>
      <c r="G22" s="135">
        <f>ص.و19!F22</f>
        <v>786646894</v>
      </c>
      <c r="H22" s="136"/>
      <c r="I22" s="139">
        <f>I16*B22</f>
        <v>2587500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93">
        <f>I16*B24</f>
        <v>0</v>
      </c>
      <c r="J24" s="194"/>
      <c r="K24" s="194"/>
    </row>
    <row r="25" spans="1:21" ht="21" customHeight="1" thickBot="1" x14ac:dyDescent="0.5">
      <c r="B25" s="225" t="s">
        <v>57</v>
      </c>
      <c r="C25" s="196"/>
      <c r="D25" s="196"/>
      <c r="E25" s="196"/>
      <c r="F25" s="30">
        <f>SUM(F19:F24)</f>
        <v>2367703182</v>
      </c>
      <c r="G25" s="162">
        <f>SUM(G19:H24)</f>
        <v>2359940682</v>
      </c>
      <c r="H25" s="163"/>
      <c r="I25" s="128">
        <f>SUM(I19:K24)</f>
        <v>7762500</v>
      </c>
      <c r="J25" s="192"/>
      <c r="K25" s="192"/>
    </row>
    <row r="26" spans="1:21" ht="21" customHeight="1" x14ac:dyDescent="0.45">
      <c r="B26" s="126" t="s">
        <v>7</v>
      </c>
      <c r="C26" s="127"/>
      <c r="D26" s="127"/>
      <c r="E26" s="127"/>
      <c r="F26" s="127"/>
      <c r="G26" s="127"/>
      <c r="H26" s="127"/>
      <c r="I26" s="186">
        <f>I16-I25</f>
        <v>43987500</v>
      </c>
      <c r="J26" s="187"/>
      <c r="K26" s="187"/>
    </row>
    <row r="27" spans="1:21" ht="21" customHeight="1" thickBot="1" x14ac:dyDescent="0.5">
      <c r="B27" s="37">
        <v>0</v>
      </c>
      <c r="C27" s="215" t="s">
        <v>8</v>
      </c>
      <c r="D27" s="215"/>
      <c r="E27" s="215"/>
      <c r="F27" s="215"/>
      <c r="G27" s="215"/>
      <c r="H27" s="215"/>
      <c r="I27" s="193">
        <v>1980000</v>
      </c>
      <c r="J27" s="194"/>
      <c r="K27" s="194"/>
    </row>
    <row r="28" spans="1:21" ht="27" customHeight="1" thickTop="1" thickBot="1" x14ac:dyDescent="0.55000000000000004">
      <c r="B28" s="216" t="s">
        <v>9</v>
      </c>
      <c r="C28" s="217"/>
      <c r="D28" s="217"/>
      <c r="E28" s="217"/>
      <c r="F28" s="217"/>
      <c r="G28" s="217"/>
      <c r="H28" s="217"/>
      <c r="I28" s="218">
        <f>I26+I27</f>
        <v>45967500</v>
      </c>
      <c r="J28" s="219"/>
      <c r="K28" s="219"/>
    </row>
    <row r="29" spans="1:21" ht="20.25" customHeight="1" thickTop="1" x14ac:dyDescent="0.45">
      <c r="B29" s="259" t="s">
        <v>10</v>
      </c>
      <c r="C29" s="260"/>
      <c r="D29" s="260"/>
      <c r="E29" s="260"/>
      <c r="F29" s="260"/>
      <c r="G29" s="260"/>
      <c r="H29" s="260"/>
      <c r="I29" s="260"/>
      <c r="J29" s="260"/>
      <c r="K29" s="261"/>
    </row>
    <row r="30" spans="1:21" ht="12"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6:K6"/>
    <mergeCell ref="G1:I1"/>
    <mergeCell ref="J1:K1"/>
    <mergeCell ref="G2:I2"/>
    <mergeCell ref="J2:K2"/>
    <mergeCell ref="B3:K3"/>
    <mergeCell ref="B13:F13"/>
    <mergeCell ref="B7:C7"/>
    <mergeCell ref="D7:E7"/>
    <mergeCell ref="G7:K7"/>
    <mergeCell ref="B8:C8"/>
    <mergeCell ref="D8:F8"/>
    <mergeCell ref="H8:K8"/>
    <mergeCell ref="D9:E9"/>
    <mergeCell ref="I9:K9"/>
    <mergeCell ref="D11:G11"/>
    <mergeCell ref="I11:J11"/>
    <mergeCell ref="B12:G12"/>
    <mergeCell ref="B14:C14"/>
    <mergeCell ref="B15:E15"/>
    <mergeCell ref="G15:H15"/>
    <mergeCell ref="I15:K15"/>
    <mergeCell ref="B16:E16"/>
    <mergeCell ref="G16:H16"/>
    <mergeCell ref="I16:K16"/>
    <mergeCell ref="B17:K18"/>
    <mergeCell ref="C19:E19"/>
    <mergeCell ref="G19:H19"/>
    <mergeCell ref="I19:K19"/>
    <mergeCell ref="C20:E20"/>
    <mergeCell ref="G20:H20"/>
    <mergeCell ref="I20:K20"/>
    <mergeCell ref="C21:E21"/>
    <mergeCell ref="G21:H21"/>
    <mergeCell ref="I21:K21"/>
    <mergeCell ref="C22:E22"/>
    <mergeCell ref="G22:H22"/>
    <mergeCell ref="I22:K22"/>
    <mergeCell ref="C27:H27"/>
    <mergeCell ref="I27:K27"/>
    <mergeCell ref="C23:E23"/>
    <mergeCell ref="G23:H23"/>
    <mergeCell ref="I23:K23"/>
    <mergeCell ref="C24:E24"/>
    <mergeCell ref="G24:H24"/>
    <mergeCell ref="I24:K24"/>
    <mergeCell ref="B25:E25"/>
    <mergeCell ref="G25:H25"/>
    <mergeCell ref="I25:K25"/>
    <mergeCell ref="B26:H26"/>
    <mergeCell ref="I26:K26"/>
    <mergeCell ref="B28:H28"/>
    <mergeCell ref="I28:K28"/>
    <mergeCell ref="B29:K30"/>
    <mergeCell ref="B31:C32"/>
    <mergeCell ref="D31:E32"/>
    <mergeCell ref="F31:G32"/>
    <mergeCell ref="H31:K32"/>
    <mergeCell ref="B33:C34"/>
    <mergeCell ref="D33:E34"/>
    <mergeCell ref="F33:G34"/>
    <mergeCell ref="H33:K34"/>
    <mergeCell ref="B35:C36"/>
    <mergeCell ref="D35:E36"/>
    <mergeCell ref="F35:G36"/>
    <mergeCell ref="H35:K36"/>
  </mergeCells>
  <pageMargins left="0" right="0" top="0.19685039370078741" bottom="0.98425196850393704" header="0.31496062992125984" footer="0.31496062992125984"/>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F1F8-1FC8-40FC-AAB9-FD6C35DEF838}">
  <dimension ref="A1:W36"/>
  <sheetViews>
    <sheetView rightToLeft="1" view="pageBreakPreview" topLeftCell="A10" zoomScale="130" zoomScaleNormal="100" zoomScaleSheetLayoutView="130" workbookViewId="0">
      <selection activeCell="G23" sqref="G23:H23"/>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5703125" style="1" customWidth="1"/>
    <col min="7" max="7" width="6.42578125" style="1" customWidth="1"/>
    <col min="8" max="8" width="11.42578125" style="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155</v>
      </c>
      <c r="K1" s="250"/>
    </row>
    <row r="2" spans="2:23" ht="19.5" x14ac:dyDescent="0.5">
      <c r="G2" s="122" t="s">
        <v>68</v>
      </c>
      <c r="H2" s="122"/>
      <c r="I2" s="122"/>
      <c r="J2" s="250" t="s">
        <v>157</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32" t="s">
        <v>158</v>
      </c>
      <c r="E8" s="232"/>
      <c r="F8" s="233"/>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74" t="s">
        <v>45</v>
      </c>
      <c r="H9" s="7" t="s">
        <v>14</v>
      </c>
      <c r="I9" s="215" t="s">
        <v>43</v>
      </c>
      <c r="J9" s="215"/>
      <c r="K9" s="274"/>
      <c r="P9" s="5"/>
      <c r="Q9" s="5"/>
      <c r="R9" s="5"/>
      <c r="S9" s="5"/>
      <c r="T9" s="5"/>
      <c r="U9" s="5"/>
    </row>
    <row r="10" spans="2:23" ht="21" customHeight="1" x14ac:dyDescent="0.5">
      <c r="B10" s="13"/>
      <c r="C10" s="6"/>
      <c r="D10" s="75"/>
      <c r="E10" s="75"/>
      <c r="F10" s="62" t="s">
        <v>131</v>
      </c>
      <c r="G10" s="75" t="s">
        <v>45</v>
      </c>
      <c r="H10" s="6"/>
      <c r="I10" s="75" t="s">
        <v>132</v>
      </c>
      <c r="J10" s="75"/>
      <c r="K10" s="63"/>
      <c r="P10" s="5"/>
      <c r="Q10" s="5"/>
      <c r="R10" s="5"/>
      <c r="S10" s="5"/>
      <c r="T10" s="5"/>
      <c r="U10" s="5"/>
    </row>
    <row r="11" spans="2:23" ht="21" customHeight="1" x14ac:dyDescent="0.55000000000000004">
      <c r="B11" s="13" t="s">
        <v>15</v>
      </c>
      <c r="C11" s="6"/>
      <c r="D11" s="148" t="s">
        <v>46</v>
      </c>
      <c r="E11" s="148"/>
      <c r="F11" s="148"/>
      <c r="G11" s="148"/>
      <c r="H11" s="6" t="s">
        <v>21</v>
      </c>
      <c r="I11" s="150"/>
      <c r="J11" s="150"/>
      <c r="K11" s="14" t="s">
        <v>22</v>
      </c>
      <c r="P11" s="5"/>
      <c r="Q11" s="5"/>
      <c r="R11" s="5"/>
      <c r="S11" s="5"/>
      <c r="T11" s="5"/>
      <c r="U11" s="5"/>
    </row>
    <row r="12" spans="2:23" ht="21.75" customHeight="1" x14ac:dyDescent="0.5">
      <c r="B12" s="120" t="s">
        <v>156</v>
      </c>
      <c r="C12" s="121"/>
      <c r="D12" s="121"/>
      <c r="E12" s="121"/>
      <c r="F12" s="121"/>
      <c r="G12" s="121"/>
      <c r="H12" s="9"/>
      <c r="I12" s="9"/>
      <c r="J12" s="9"/>
      <c r="K12" s="15"/>
      <c r="P12" s="5"/>
      <c r="Q12" s="5"/>
      <c r="R12" s="5"/>
      <c r="S12" s="5"/>
      <c r="T12" s="5"/>
      <c r="U12" s="5"/>
    </row>
    <row r="13" spans="2:23" ht="21.75" customHeight="1" x14ac:dyDescent="0.45">
      <c r="B13" s="146" t="s">
        <v>76</v>
      </c>
      <c r="C13" s="147"/>
      <c r="D13" s="147"/>
      <c r="E13" s="147"/>
      <c r="F13" s="147"/>
      <c r="G13" s="8"/>
      <c r="H13" s="8"/>
      <c r="I13" s="8"/>
      <c r="J13" s="8"/>
      <c r="K13" s="16"/>
      <c r="P13" s="5"/>
      <c r="Q13" s="5"/>
      <c r="R13" s="5"/>
      <c r="S13" s="5"/>
      <c r="T13" s="5"/>
      <c r="U13" s="5"/>
    </row>
    <row r="14" spans="2:23" ht="2.25" customHeight="1" x14ac:dyDescent="0.45">
      <c r="B14" s="160"/>
      <c r="C14" s="161"/>
      <c r="D14" s="73"/>
      <c r="E14" s="73"/>
      <c r="F14" s="73"/>
      <c r="G14" s="73"/>
      <c r="H14" s="73"/>
      <c r="I14" s="73"/>
      <c r="J14" s="73"/>
      <c r="K14" s="22"/>
      <c r="P14" s="5"/>
      <c r="Q14" s="5"/>
      <c r="R14" s="5"/>
      <c r="S14" s="5"/>
      <c r="T14" s="5"/>
      <c r="U14" s="5"/>
    </row>
    <row r="15" spans="2:23" ht="27.75" customHeight="1" thickBot="1" x14ac:dyDescent="0.5">
      <c r="B15" s="178" t="s">
        <v>1</v>
      </c>
      <c r="C15" s="179"/>
      <c r="D15" s="179"/>
      <c r="E15" s="180"/>
      <c r="F15" s="53" t="s">
        <v>37</v>
      </c>
      <c r="G15" s="252" t="s">
        <v>82</v>
      </c>
      <c r="H15" s="181"/>
      <c r="I15" s="184" t="s">
        <v>2</v>
      </c>
      <c r="J15" s="181"/>
      <c r="K15" s="185"/>
      <c r="P15" s="5"/>
      <c r="Q15" s="5"/>
      <c r="R15" s="5"/>
      <c r="S15" s="5"/>
      <c r="T15" s="5"/>
      <c r="U15" s="5"/>
    </row>
    <row r="16" spans="2:23" ht="31.5" customHeight="1" thickBot="1" x14ac:dyDescent="0.5">
      <c r="B16" s="132" t="s">
        <v>27</v>
      </c>
      <c r="C16" s="133"/>
      <c r="D16" s="133"/>
      <c r="E16" s="134"/>
      <c r="F16" s="26">
        <f>SUM(G16:K16)</f>
        <v>15856687880</v>
      </c>
      <c r="G16" s="182">
        <f>ص.و20!F16</f>
        <v>15784687880</v>
      </c>
      <c r="H16" s="183"/>
      <c r="I16" s="128">
        <v>72000000</v>
      </c>
      <c r="J16" s="129"/>
      <c r="K16" s="129"/>
      <c r="P16" s="5"/>
      <c r="Q16" s="5"/>
      <c r="R16" s="5"/>
      <c r="S16" s="5"/>
      <c r="T16" s="5"/>
      <c r="U16" s="5"/>
    </row>
    <row r="17" spans="1:21" ht="12" customHeight="1" x14ac:dyDescent="0.45">
      <c r="B17" s="226" t="s">
        <v>56</v>
      </c>
      <c r="C17" s="227"/>
      <c r="D17" s="227"/>
      <c r="E17" s="227"/>
      <c r="F17" s="227"/>
      <c r="G17" s="227"/>
      <c r="H17" s="227"/>
      <c r="I17" s="227"/>
      <c r="J17" s="227"/>
      <c r="K17" s="228"/>
      <c r="P17" s="5"/>
      <c r="Q17" s="5"/>
      <c r="R17" s="5"/>
      <c r="S17" s="5"/>
      <c r="T17" s="5"/>
      <c r="U17" s="5"/>
    </row>
    <row r="18" spans="1:21" ht="12" customHeight="1" x14ac:dyDescent="0.45">
      <c r="B18" s="229"/>
      <c r="C18" s="230"/>
      <c r="D18" s="230"/>
      <c r="E18" s="230"/>
      <c r="F18" s="230"/>
      <c r="G18" s="230"/>
      <c r="H18" s="230"/>
      <c r="I18" s="230"/>
      <c r="J18" s="230"/>
      <c r="K18" s="231"/>
      <c r="P18" s="5"/>
      <c r="Q18" s="5"/>
      <c r="R18" s="5"/>
      <c r="S18" s="5"/>
      <c r="T18" s="5"/>
      <c r="U18" s="5"/>
    </row>
    <row r="19" spans="1:21" ht="21" customHeight="1" x14ac:dyDescent="0.45">
      <c r="A19" s="4"/>
      <c r="B19" s="17"/>
      <c r="C19" s="130" t="s">
        <v>32</v>
      </c>
      <c r="D19" s="130"/>
      <c r="E19" s="130"/>
      <c r="F19" s="10">
        <f>I19+G19</f>
        <v>0</v>
      </c>
      <c r="G19" s="135">
        <f>'ص.و.5 '!F18</f>
        <v>0</v>
      </c>
      <c r="H19" s="136"/>
      <c r="I19" s="139">
        <f>I16*B19</f>
        <v>0</v>
      </c>
      <c r="J19" s="140"/>
      <c r="K19" s="140"/>
      <c r="P19" s="5"/>
      <c r="Q19" s="5"/>
      <c r="R19" s="5"/>
      <c r="S19" s="5"/>
      <c r="T19" s="5"/>
      <c r="U19" s="5"/>
    </row>
    <row r="20" spans="1:21" ht="21" customHeight="1" x14ac:dyDescent="0.45">
      <c r="A20" s="4">
        <v>0.1</v>
      </c>
      <c r="B20" s="18">
        <v>0.1</v>
      </c>
      <c r="C20" s="130" t="s">
        <v>4</v>
      </c>
      <c r="D20" s="130"/>
      <c r="E20" s="130"/>
      <c r="F20" s="10">
        <f>I20+G20</f>
        <v>1585668788</v>
      </c>
      <c r="G20" s="135">
        <f>ص.و20!F20</f>
        <v>1578468788</v>
      </c>
      <c r="H20" s="136"/>
      <c r="I20" s="139">
        <f>I16*B20</f>
        <v>7200000</v>
      </c>
      <c r="J20" s="140"/>
      <c r="K20" s="140"/>
      <c r="P20" s="5"/>
      <c r="Q20" s="5"/>
      <c r="R20" s="5"/>
      <c r="S20" s="5"/>
      <c r="T20" s="5"/>
      <c r="U20" s="5"/>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792834394</v>
      </c>
      <c r="G22" s="135">
        <f>ص.و20!F22</f>
        <v>789234394</v>
      </c>
      <c r="H22" s="136"/>
      <c r="I22" s="139">
        <f>I16*B22</f>
        <v>3600000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93">
        <f>I16*B24</f>
        <v>0</v>
      </c>
      <c r="J24" s="194"/>
      <c r="K24" s="194"/>
    </row>
    <row r="25" spans="1:21" ht="21" customHeight="1" thickBot="1" x14ac:dyDescent="0.5">
      <c r="B25" s="225" t="s">
        <v>57</v>
      </c>
      <c r="C25" s="196"/>
      <c r="D25" s="196"/>
      <c r="E25" s="196"/>
      <c r="F25" s="30">
        <f>SUM(F19:F24)</f>
        <v>2378503182</v>
      </c>
      <c r="G25" s="162">
        <f>SUM(G19:H24)</f>
        <v>2367703182</v>
      </c>
      <c r="H25" s="163"/>
      <c r="I25" s="128">
        <f>SUM(I19:K24)</f>
        <v>10800000</v>
      </c>
      <c r="J25" s="192"/>
      <c r="K25" s="192"/>
    </row>
    <row r="26" spans="1:21" ht="21" customHeight="1" x14ac:dyDescent="0.45">
      <c r="B26" s="126" t="s">
        <v>7</v>
      </c>
      <c r="C26" s="127"/>
      <c r="D26" s="127"/>
      <c r="E26" s="127"/>
      <c r="F26" s="127"/>
      <c r="G26" s="127"/>
      <c r="H26" s="127"/>
      <c r="I26" s="186">
        <f>I16-I25</f>
        <v>61200000</v>
      </c>
      <c r="J26" s="187"/>
      <c r="K26" s="187"/>
    </row>
    <row r="27" spans="1:21" ht="21" customHeight="1" thickBot="1" x14ac:dyDescent="0.5">
      <c r="B27" s="37">
        <v>0</v>
      </c>
      <c r="C27" s="215" t="s">
        <v>8</v>
      </c>
      <c r="D27" s="215"/>
      <c r="E27" s="215"/>
      <c r="F27" s="215"/>
      <c r="G27" s="215"/>
      <c r="H27" s="215"/>
      <c r="I27" s="193">
        <v>3960000</v>
      </c>
      <c r="J27" s="194"/>
      <c r="K27" s="194"/>
    </row>
    <row r="28" spans="1:21" ht="27" customHeight="1" thickTop="1" thickBot="1" x14ac:dyDescent="0.55000000000000004">
      <c r="B28" s="216" t="s">
        <v>9</v>
      </c>
      <c r="C28" s="217"/>
      <c r="D28" s="217"/>
      <c r="E28" s="217"/>
      <c r="F28" s="217"/>
      <c r="G28" s="217"/>
      <c r="H28" s="217"/>
      <c r="I28" s="218">
        <f>I26+I27</f>
        <v>65160000</v>
      </c>
      <c r="J28" s="219"/>
      <c r="K28" s="219"/>
    </row>
    <row r="29" spans="1:21" ht="20.25" customHeight="1" thickTop="1" x14ac:dyDescent="0.45">
      <c r="B29" s="259" t="s">
        <v>10</v>
      </c>
      <c r="C29" s="260"/>
      <c r="D29" s="260"/>
      <c r="E29" s="260"/>
      <c r="F29" s="260"/>
      <c r="G29" s="260"/>
      <c r="H29" s="260"/>
      <c r="I29" s="260"/>
      <c r="J29" s="260"/>
      <c r="K29" s="261"/>
    </row>
    <row r="30" spans="1:21" ht="12"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ageMargins left="0" right="0" top="0.19685039370078741" bottom="0.98425196850393704" header="0.31496062992125984" footer="0.31496062992125984"/>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7B150-76B7-44CA-AA81-46B54E0404F7}">
  <dimension ref="A1:W36"/>
  <sheetViews>
    <sheetView rightToLeft="1" view="pageBreakPreview" topLeftCell="A4" zoomScale="110" zoomScaleNormal="100" zoomScaleSheetLayoutView="110" workbookViewId="0">
      <selection activeCell="G22" sqref="G22:H22"/>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5703125" style="1" customWidth="1"/>
    <col min="7" max="7" width="6.42578125" style="1" customWidth="1"/>
    <col min="8" max="8" width="10" style="1" bestFit="1" customWidth="1"/>
    <col min="9" max="9" width="3.140625" style="1" customWidth="1"/>
    <col min="10" max="10" width="6.7109375" style="1" customWidth="1"/>
    <col min="11" max="11" width="9.5703125" style="1" customWidth="1"/>
    <col min="12" max="16384" width="9.140625" style="1"/>
  </cols>
  <sheetData>
    <row r="1" spans="2:23" ht="19.5" x14ac:dyDescent="0.5">
      <c r="G1" s="122" t="s">
        <v>67</v>
      </c>
      <c r="H1" s="122"/>
      <c r="I1" s="122"/>
      <c r="J1" s="250" t="s">
        <v>168</v>
      </c>
      <c r="K1" s="250"/>
    </row>
    <row r="2" spans="2:23" ht="19.5" x14ac:dyDescent="0.5">
      <c r="G2" s="122" t="s">
        <v>68</v>
      </c>
      <c r="H2" s="122"/>
      <c r="I2" s="122"/>
      <c r="J2" s="250" t="s">
        <v>169</v>
      </c>
      <c r="K2" s="250"/>
    </row>
    <row r="3" spans="2:23" ht="30" x14ac:dyDescent="0.75">
      <c r="B3" s="149" t="s">
        <v>17</v>
      </c>
      <c r="C3" s="149"/>
      <c r="D3" s="149"/>
      <c r="E3" s="149"/>
      <c r="F3" s="149"/>
      <c r="G3" s="149"/>
      <c r="H3" s="149"/>
      <c r="I3" s="149"/>
      <c r="J3" s="149"/>
      <c r="K3" s="149"/>
    </row>
    <row r="6" spans="2:23" x14ac:dyDescent="0.45">
      <c r="B6" s="275" t="s">
        <v>48</v>
      </c>
      <c r="C6" s="275"/>
      <c r="D6" s="275"/>
      <c r="E6" s="275"/>
      <c r="F6" s="275"/>
      <c r="G6" s="275"/>
      <c r="H6" s="275"/>
      <c r="I6" s="275"/>
      <c r="J6" s="275"/>
      <c r="K6" s="275"/>
    </row>
    <row r="7" spans="2:23" ht="19.5" x14ac:dyDescent="0.5">
      <c r="B7" s="159" t="s">
        <v>54</v>
      </c>
      <c r="C7" s="125"/>
      <c r="D7" s="151" t="s">
        <v>36</v>
      </c>
      <c r="E7" s="152"/>
      <c r="F7" s="83" t="s">
        <v>55</v>
      </c>
      <c r="G7" s="251" t="s">
        <v>71</v>
      </c>
      <c r="H7" s="151"/>
      <c r="I7" s="151"/>
      <c r="J7" s="151"/>
      <c r="K7" s="152"/>
    </row>
    <row r="8" spans="2:23" ht="19.5" x14ac:dyDescent="0.5">
      <c r="B8" s="235" t="s">
        <v>170</v>
      </c>
      <c r="C8" s="236"/>
      <c r="D8" s="236"/>
      <c r="E8" s="236"/>
      <c r="F8" s="276"/>
      <c r="G8" s="84" t="s">
        <v>23</v>
      </c>
      <c r="H8" s="153" t="s">
        <v>42</v>
      </c>
      <c r="I8" s="232"/>
      <c r="J8" s="232"/>
      <c r="K8" s="233"/>
      <c r="P8" s="5"/>
      <c r="Q8" s="5"/>
      <c r="R8" s="5"/>
      <c r="S8" s="5"/>
      <c r="T8" s="5"/>
      <c r="U8" s="5"/>
      <c r="W8" s="2"/>
    </row>
    <row r="9" spans="2:23" ht="19.5" x14ac:dyDescent="0.5">
      <c r="B9" s="85" t="s">
        <v>20</v>
      </c>
      <c r="C9" s="86"/>
      <c r="D9" s="145" t="s">
        <v>44</v>
      </c>
      <c r="E9" s="145"/>
      <c r="F9" s="25" t="s">
        <v>34</v>
      </c>
      <c r="G9" s="82" t="s">
        <v>45</v>
      </c>
      <c r="H9" s="86" t="s">
        <v>14</v>
      </c>
      <c r="I9" s="215" t="s">
        <v>43</v>
      </c>
      <c r="J9" s="215"/>
      <c r="K9" s="274"/>
      <c r="P9" s="5"/>
      <c r="Q9" s="5"/>
      <c r="R9" s="5"/>
      <c r="S9" s="5"/>
      <c r="T9" s="5"/>
      <c r="U9" s="5"/>
    </row>
    <row r="10" spans="2:23" ht="19.5" x14ac:dyDescent="0.5">
      <c r="B10" s="87"/>
      <c r="D10" s="88"/>
      <c r="E10" s="88"/>
      <c r="F10" s="80" t="s">
        <v>131</v>
      </c>
      <c r="G10" s="88" t="s">
        <v>45</v>
      </c>
      <c r="I10" s="88" t="s">
        <v>132</v>
      </c>
      <c r="J10" s="88"/>
      <c r="K10" s="63"/>
      <c r="P10" s="5"/>
      <c r="Q10" s="5"/>
      <c r="R10" s="5"/>
      <c r="S10" s="5"/>
      <c r="T10" s="5"/>
      <c r="U10" s="5"/>
    </row>
    <row r="11" spans="2:23" ht="21.75" x14ac:dyDescent="0.55000000000000004">
      <c r="B11" s="87" t="s">
        <v>15</v>
      </c>
      <c r="D11" s="277" t="s">
        <v>46</v>
      </c>
      <c r="E11" s="277"/>
      <c r="F11" s="277"/>
      <c r="G11" s="277"/>
      <c r="H11" s="1" t="s">
        <v>21</v>
      </c>
      <c r="I11" s="278"/>
      <c r="J11" s="278"/>
      <c r="K11" s="89" t="s">
        <v>22</v>
      </c>
      <c r="P11" s="5"/>
      <c r="Q11" s="5"/>
      <c r="R11" s="5"/>
      <c r="S11" s="5"/>
      <c r="T11" s="5"/>
      <c r="U11" s="5"/>
    </row>
    <row r="12" spans="2:23" ht="19.5" x14ac:dyDescent="0.5">
      <c r="B12" s="120" t="s">
        <v>172</v>
      </c>
      <c r="C12" s="275"/>
      <c r="D12" s="275"/>
      <c r="E12" s="275"/>
      <c r="F12" s="275"/>
      <c r="G12" s="275"/>
      <c r="H12" s="81"/>
      <c r="I12" s="81"/>
      <c r="J12" s="81"/>
      <c r="K12" s="15"/>
      <c r="P12" s="5"/>
      <c r="Q12" s="5"/>
      <c r="R12" s="5"/>
      <c r="S12" s="5"/>
      <c r="T12" s="5"/>
      <c r="U12" s="5"/>
    </row>
    <row r="13" spans="2:23" x14ac:dyDescent="0.45">
      <c r="B13" s="146" t="s">
        <v>76</v>
      </c>
      <c r="C13" s="147"/>
      <c r="D13" s="147"/>
      <c r="E13" s="147"/>
      <c r="F13" s="147"/>
      <c r="G13" s="90"/>
      <c r="H13" s="90"/>
      <c r="I13" s="90"/>
      <c r="J13" s="90"/>
      <c r="K13" s="91"/>
      <c r="P13" s="5"/>
      <c r="Q13" s="5"/>
      <c r="R13" s="5"/>
      <c r="S13" s="5"/>
      <c r="T13" s="5"/>
      <c r="U13" s="5"/>
    </row>
    <row r="14" spans="2:23" x14ac:dyDescent="0.45">
      <c r="B14" s="160"/>
      <c r="C14" s="161"/>
      <c r="D14" s="79"/>
      <c r="E14" s="79"/>
      <c r="F14" s="79"/>
      <c r="G14" s="79"/>
      <c r="H14" s="79"/>
      <c r="I14" s="79"/>
      <c r="J14" s="79"/>
      <c r="K14" s="22"/>
      <c r="P14" s="5"/>
      <c r="Q14" s="5"/>
      <c r="R14" s="5"/>
      <c r="S14" s="5"/>
      <c r="T14" s="5"/>
      <c r="U14" s="5"/>
    </row>
    <row r="15" spans="2:23" ht="33" thickBot="1" x14ac:dyDescent="0.5">
      <c r="B15" s="178" t="s">
        <v>1</v>
      </c>
      <c r="C15" s="179"/>
      <c r="D15" s="179"/>
      <c r="E15" s="180"/>
      <c r="F15" s="53" t="s">
        <v>37</v>
      </c>
      <c r="G15" s="252" t="s">
        <v>82</v>
      </c>
      <c r="H15" s="181"/>
      <c r="I15" s="184" t="s">
        <v>2</v>
      </c>
      <c r="J15" s="181"/>
      <c r="K15" s="185"/>
      <c r="P15" s="5"/>
      <c r="Q15" s="5"/>
      <c r="R15" s="5"/>
      <c r="S15" s="5"/>
      <c r="T15" s="5"/>
      <c r="U15" s="5"/>
    </row>
    <row r="16" spans="2:23" ht="22.5" thickBot="1" x14ac:dyDescent="0.5">
      <c r="B16" s="132" t="s">
        <v>27</v>
      </c>
      <c r="C16" s="133"/>
      <c r="D16" s="133"/>
      <c r="E16" s="134"/>
      <c r="F16" s="26">
        <f>SUM(G16:K16)</f>
        <v>23059940120</v>
      </c>
      <c r="G16" s="182">
        <f>ص.و21!F16</f>
        <v>15856687880</v>
      </c>
      <c r="H16" s="183"/>
      <c r="I16" s="128">
        <v>7203252240</v>
      </c>
      <c r="J16" s="129"/>
      <c r="K16" s="129"/>
      <c r="P16" s="5"/>
      <c r="Q16" s="5"/>
      <c r="R16" s="5"/>
      <c r="S16" s="5"/>
      <c r="T16" s="5"/>
      <c r="U16" s="5"/>
    </row>
    <row r="17" spans="1:21" x14ac:dyDescent="0.45">
      <c r="B17" s="226" t="s">
        <v>56</v>
      </c>
      <c r="C17" s="227"/>
      <c r="D17" s="227"/>
      <c r="E17" s="227"/>
      <c r="F17" s="227"/>
      <c r="G17" s="227"/>
      <c r="H17" s="227"/>
      <c r="I17" s="227"/>
      <c r="J17" s="227"/>
      <c r="K17" s="228"/>
      <c r="P17" s="5"/>
      <c r="Q17" s="5"/>
      <c r="R17" s="5"/>
      <c r="S17" s="5"/>
      <c r="T17" s="5"/>
      <c r="U17" s="5"/>
    </row>
    <row r="18" spans="1:21" x14ac:dyDescent="0.45">
      <c r="B18" s="229"/>
      <c r="C18" s="230"/>
      <c r="D18" s="230"/>
      <c r="E18" s="230"/>
      <c r="F18" s="230"/>
      <c r="G18" s="230"/>
      <c r="H18" s="230"/>
      <c r="I18" s="230"/>
      <c r="J18" s="230"/>
      <c r="K18" s="231"/>
      <c r="P18" s="5"/>
      <c r="Q18" s="5"/>
      <c r="R18" s="5"/>
      <c r="S18" s="5"/>
      <c r="T18" s="5"/>
      <c r="U18" s="5"/>
    </row>
    <row r="19" spans="1:21" ht="18.75" x14ac:dyDescent="0.45">
      <c r="A19" s="4"/>
      <c r="B19" s="17"/>
      <c r="C19" s="130" t="s">
        <v>32</v>
      </c>
      <c r="D19" s="130"/>
      <c r="E19" s="130"/>
      <c r="F19" s="10">
        <f>I19+G19</f>
        <v>0</v>
      </c>
      <c r="G19" s="135">
        <f>'[2]ص.و.5 '!F18</f>
        <v>0</v>
      </c>
      <c r="H19" s="136"/>
      <c r="I19" s="139">
        <f>I16*B19</f>
        <v>0</v>
      </c>
      <c r="J19" s="140"/>
      <c r="K19" s="140"/>
      <c r="P19" s="5"/>
      <c r="Q19" s="5"/>
      <c r="R19" s="5"/>
      <c r="S19" s="5"/>
      <c r="T19" s="5"/>
      <c r="U19" s="5"/>
    </row>
    <row r="20" spans="1:21" ht="18.75" x14ac:dyDescent="0.45">
      <c r="A20" s="4">
        <v>0.1</v>
      </c>
      <c r="B20" s="18">
        <v>0.1</v>
      </c>
      <c r="C20" s="130" t="s">
        <v>4</v>
      </c>
      <c r="D20" s="130"/>
      <c r="E20" s="130"/>
      <c r="F20" s="10">
        <f>I20+G20</f>
        <v>2305994012</v>
      </c>
      <c r="G20" s="135">
        <f>ص.و21!F20</f>
        <v>1585668788</v>
      </c>
      <c r="H20" s="136"/>
      <c r="I20" s="139">
        <f>I16*B20</f>
        <v>720325224</v>
      </c>
      <c r="J20" s="140"/>
      <c r="K20" s="140"/>
      <c r="P20" s="5"/>
      <c r="Q20" s="5"/>
      <c r="R20" s="5"/>
      <c r="S20" s="5"/>
      <c r="T20" s="5"/>
      <c r="U20" s="5"/>
    </row>
    <row r="21" spans="1:21" ht="18.75" x14ac:dyDescent="0.45">
      <c r="A21" s="4"/>
      <c r="B21" s="18"/>
      <c r="C21" s="130" t="s">
        <v>5</v>
      </c>
      <c r="D21" s="130"/>
      <c r="E21" s="130"/>
      <c r="F21" s="10">
        <f t="shared" ref="F21:F24" si="0">I21+G21</f>
        <v>0</v>
      </c>
      <c r="G21" s="135">
        <f>[2]ص.و19!F21</f>
        <v>0</v>
      </c>
      <c r="H21" s="136"/>
      <c r="I21" s="139">
        <f>I16*B21</f>
        <v>0</v>
      </c>
      <c r="J21" s="140"/>
      <c r="K21" s="140"/>
    </row>
    <row r="22" spans="1:21" ht="18.75" x14ac:dyDescent="0.45">
      <c r="A22" s="4">
        <v>0.05</v>
      </c>
      <c r="B22" s="18">
        <v>0.05</v>
      </c>
      <c r="C22" s="130" t="s">
        <v>6</v>
      </c>
      <c r="D22" s="130"/>
      <c r="E22" s="130"/>
      <c r="F22" s="10">
        <f>I22+G22</f>
        <v>1152997006</v>
      </c>
      <c r="G22" s="135">
        <f>ص.و21!F22</f>
        <v>792834394</v>
      </c>
      <c r="H22" s="136"/>
      <c r="I22" s="139">
        <f>I16*B22</f>
        <v>360162612</v>
      </c>
      <c r="J22" s="140"/>
      <c r="K22" s="140"/>
    </row>
    <row r="23" spans="1:21" ht="18.75" x14ac:dyDescent="0.45">
      <c r="A23" s="4"/>
      <c r="B23" s="17"/>
      <c r="C23" s="130" t="s">
        <v>3</v>
      </c>
      <c r="D23" s="130"/>
      <c r="E23" s="130"/>
      <c r="F23" s="10">
        <f t="shared" si="0"/>
        <v>0</v>
      </c>
      <c r="G23" s="135">
        <f>[2]ص.و19!F23</f>
        <v>0</v>
      </c>
      <c r="H23" s="136"/>
      <c r="I23" s="139">
        <f>I16*B23</f>
        <v>0</v>
      </c>
      <c r="J23" s="140"/>
      <c r="K23" s="140"/>
    </row>
    <row r="24" spans="1:21" ht="19.5" thickBot="1" x14ac:dyDescent="0.5">
      <c r="A24" s="4"/>
      <c r="B24" s="23"/>
      <c r="C24" s="131" t="s">
        <v>19</v>
      </c>
      <c r="D24" s="131"/>
      <c r="E24" s="131"/>
      <c r="F24" s="10">
        <f t="shared" si="0"/>
        <v>0</v>
      </c>
      <c r="G24" s="135">
        <f>[2]ص.و19!F24</f>
        <v>0</v>
      </c>
      <c r="H24" s="136"/>
      <c r="I24" s="193">
        <f>I16*B24</f>
        <v>0</v>
      </c>
      <c r="J24" s="194"/>
      <c r="K24" s="194"/>
    </row>
    <row r="25" spans="1:21" ht="22.5" thickBot="1" x14ac:dyDescent="0.5">
      <c r="B25" s="225" t="s">
        <v>57</v>
      </c>
      <c r="C25" s="196"/>
      <c r="D25" s="196"/>
      <c r="E25" s="196"/>
      <c r="F25" s="30">
        <f>SUM(F19:F24)</f>
        <v>3458991018</v>
      </c>
      <c r="G25" s="162">
        <f>SUM(G19:H24)</f>
        <v>2378503182</v>
      </c>
      <c r="H25" s="163"/>
      <c r="I25" s="128">
        <f>SUM(I19:K24)</f>
        <v>1080487836</v>
      </c>
      <c r="J25" s="279"/>
      <c r="K25" s="279"/>
    </row>
    <row r="26" spans="1:21" ht="18.75" x14ac:dyDescent="0.45">
      <c r="B26" s="126" t="s">
        <v>7</v>
      </c>
      <c r="C26" s="127"/>
      <c r="D26" s="127"/>
      <c r="E26" s="127"/>
      <c r="F26" s="127"/>
      <c r="G26" s="127"/>
      <c r="H26" s="127"/>
      <c r="I26" s="186">
        <f>I16-I25</f>
        <v>6122764404</v>
      </c>
      <c r="J26" s="280"/>
      <c r="K26" s="280"/>
    </row>
    <row r="27" spans="1:21" ht="19.5" thickBot="1" x14ac:dyDescent="0.5">
      <c r="B27" s="37">
        <v>0</v>
      </c>
      <c r="C27" s="215" t="s">
        <v>8</v>
      </c>
      <c r="D27" s="215"/>
      <c r="E27" s="215"/>
      <c r="F27" s="215"/>
      <c r="G27" s="215"/>
      <c r="H27" s="215"/>
      <c r="I27" s="193"/>
      <c r="J27" s="194"/>
      <c r="K27" s="194"/>
    </row>
    <row r="28" spans="1:21" ht="27" thickTop="1" thickBot="1" x14ac:dyDescent="0.55000000000000004">
      <c r="B28" s="216" t="s">
        <v>9</v>
      </c>
      <c r="C28" s="217"/>
      <c r="D28" s="217"/>
      <c r="E28" s="217"/>
      <c r="F28" s="217"/>
      <c r="G28" s="217"/>
      <c r="H28" s="217"/>
      <c r="I28" s="218">
        <f>I26+I27</f>
        <v>6122764404</v>
      </c>
      <c r="J28" s="281"/>
      <c r="K28" s="281"/>
    </row>
    <row r="29" spans="1:21" ht="18.75" thickTop="1" x14ac:dyDescent="0.45">
      <c r="B29" s="259" t="s">
        <v>171</v>
      </c>
      <c r="C29" s="260"/>
      <c r="D29" s="260"/>
      <c r="E29" s="260"/>
      <c r="F29" s="260"/>
      <c r="G29" s="260"/>
      <c r="H29" s="260"/>
      <c r="I29" s="260"/>
      <c r="J29" s="260"/>
      <c r="K29" s="261"/>
    </row>
    <row r="30" spans="1:21" x14ac:dyDescent="0.45">
      <c r="B30" s="262"/>
      <c r="C30" s="263"/>
      <c r="D30" s="263"/>
      <c r="E30" s="263"/>
      <c r="F30" s="263"/>
      <c r="G30" s="263"/>
      <c r="H30" s="263"/>
      <c r="I30" s="263"/>
      <c r="J30" s="263"/>
      <c r="K30" s="264"/>
    </row>
    <row r="31" spans="1:21" s="51" customFormat="1" x14ac:dyDescent="0.45">
      <c r="B31" s="265" t="s">
        <v>105</v>
      </c>
      <c r="C31" s="266"/>
      <c r="D31" s="265" t="s">
        <v>106</v>
      </c>
      <c r="E31" s="266"/>
      <c r="F31" s="265" t="s">
        <v>107</v>
      </c>
      <c r="G31" s="266"/>
      <c r="H31" s="265" t="s">
        <v>108</v>
      </c>
      <c r="I31" s="269"/>
      <c r="J31" s="269"/>
      <c r="K31" s="266"/>
    </row>
    <row r="32" spans="1:21" s="51" customFormat="1" x14ac:dyDescent="0.45">
      <c r="B32" s="267"/>
      <c r="C32" s="268"/>
      <c r="D32" s="267"/>
      <c r="E32" s="268"/>
      <c r="F32" s="267"/>
      <c r="G32" s="268"/>
      <c r="H32" s="267"/>
      <c r="I32" s="283"/>
      <c r="J32" s="283"/>
      <c r="K32" s="268"/>
    </row>
    <row r="33" spans="2:11" s="51" customFormat="1" x14ac:dyDescent="0.45">
      <c r="B33" s="271"/>
      <c r="C33" s="272"/>
      <c r="D33" s="271"/>
      <c r="E33" s="272"/>
      <c r="F33" s="271"/>
      <c r="G33" s="272"/>
      <c r="H33" s="271"/>
      <c r="I33" s="284"/>
      <c r="J33" s="284"/>
      <c r="K33" s="272"/>
    </row>
    <row r="34" spans="2:11" s="51" customFormat="1" x14ac:dyDescent="0.45">
      <c r="B34" s="271"/>
      <c r="C34" s="272"/>
      <c r="D34" s="271"/>
      <c r="E34" s="272"/>
      <c r="F34" s="271"/>
      <c r="G34" s="272"/>
      <c r="H34" s="271"/>
      <c r="I34" s="284"/>
      <c r="J34" s="284"/>
      <c r="K34" s="272"/>
    </row>
    <row r="35" spans="2:11" s="51" customFormat="1" x14ac:dyDescent="0.45">
      <c r="B35" s="253" t="s">
        <v>62</v>
      </c>
      <c r="C35" s="254"/>
      <c r="D35" s="253" t="s">
        <v>62</v>
      </c>
      <c r="E35" s="254"/>
      <c r="F35" s="253" t="s">
        <v>62</v>
      </c>
      <c r="G35" s="254"/>
      <c r="H35" s="253" t="s">
        <v>62</v>
      </c>
      <c r="I35" s="282"/>
      <c r="J35" s="282"/>
      <c r="K35" s="254"/>
    </row>
    <row r="36" spans="2:11" s="51" customFormat="1" x14ac:dyDescent="0.45">
      <c r="B36" s="255"/>
      <c r="C36" s="256"/>
      <c r="D36" s="255"/>
      <c r="E36" s="256"/>
      <c r="F36" s="255"/>
      <c r="G36" s="256"/>
      <c r="H36" s="255"/>
      <c r="I36" s="258"/>
      <c r="J36" s="258"/>
      <c r="K36" s="256"/>
    </row>
  </sheetData>
  <mergeCells count="65">
    <mergeCell ref="B35:C36"/>
    <mergeCell ref="D35:E36"/>
    <mergeCell ref="F35:G36"/>
    <mergeCell ref="H35:K36"/>
    <mergeCell ref="B29:K30"/>
    <mergeCell ref="B31:C32"/>
    <mergeCell ref="D31:E32"/>
    <mergeCell ref="F31:G32"/>
    <mergeCell ref="H31:K32"/>
    <mergeCell ref="B33:C34"/>
    <mergeCell ref="D33:E34"/>
    <mergeCell ref="F33:G34"/>
    <mergeCell ref="H33:K34"/>
    <mergeCell ref="B26:H26"/>
    <mergeCell ref="I26:K26"/>
    <mergeCell ref="C27:H27"/>
    <mergeCell ref="I27:K27"/>
    <mergeCell ref="B28:H28"/>
    <mergeCell ref="I28:K28"/>
    <mergeCell ref="C24:E24"/>
    <mergeCell ref="G24:H24"/>
    <mergeCell ref="I24:K24"/>
    <mergeCell ref="B25:E25"/>
    <mergeCell ref="G25:H25"/>
    <mergeCell ref="I25:K25"/>
    <mergeCell ref="C22:E22"/>
    <mergeCell ref="G22:H22"/>
    <mergeCell ref="I22:K22"/>
    <mergeCell ref="C23:E23"/>
    <mergeCell ref="G23:H23"/>
    <mergeCell ref="I23:K23"/>
    <mergeCell ref="C20:E20"/>
    <mergeCell ref="G20:H20"/>
    <mergeCell ref="I20:K20"/>
    <mergeCell ref="C21:E21"/>
    <mergeCell ref="G21:H21"/>
    <mergeCell ref="I21:K21"/>
    <mergeCell ref="B16:E16"/>
    <mergeCell ref="G16:H16"/>
    <mergeCell ref="I16:K16"/>
    <mergeCell ref="B17:K18"/>
    <mergeCell ref="C19:E19"/>
    <mergeCell ref="G19:H19"/>
    <mergeCell ref="I19:K19"/>
    <mergeCell ref="B15:E15"/>
    <mergeCell ref="G15:H15"/>
    <mergeCell ref="I15:K15"/>
    <mergeCell ref="B7:C7"/>
    <mergeCell ref="D7:E7"/>
    <mergeCell ref="G7:K7"/>
    <mergeCell ref="B8:F8"/>
    <mergeCell ref="H8:K8"/>
    <mergeCell ref="D9:E9"/>
    <mergeCell ref="I9:K9"/>
    <mergeCell ref="D11:G11"/>
    <mergeCell ref="I11:J11"/>
    <mergeCell ref="B12:G12"/>
    <mergeCell ref="B13:F13"/>
    <mergeCell ref="B14:C14"/>
    <mergeCell ref="B6:K6"/>
    <mergeCell ref="G1:I1"/>
    <mergeCell ref="J1:K1"/>
    <mergeCell ref="G2:I2"/>
    <mergeCell ref="J2:K2"/>
    <mergeCell ref="B3:K3"/>
  </mergeCells>
  <printOptions horizontalCentered="1"/>
  <pageMargins left="0" right="0"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74F20-2209-4485-AD8E-141462F64585}">
  <dimension ref="A1:W36"/>
  <sheetViews>
    <sheetView rightToLeft="1" view="pageBreakPreview" topLeftCell="A19" zoomScale="130" zoomScaleNormal="100" zoomScaleSheetLayoutView="130" workbookViewId="0">
      <selection activeCell="G23" sqref="G23:H23"/>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5703125" style="1" customWidth="1"/>
    <col min="7" max="7" width="6.42578125" style="1" customWidth="1"/>
    <col min="8" max="8" width="10" style="1" bestFit="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159</v>
      </c>
      <c r="K1" s="250"/>
    </row>
    <row r="2" spans="2:23" ht="19.5" x14ac:dyDescent="0.5">
      <c r="G2" s="122" t="s">
        <v>68</v>
      </c>
      <c r="H2" s="122"/>
      <c r="I2" s="122"/>
      <c r="J2" s="250" t="s">
        <v>160</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5" t="s">
        <v>161</v>
      </c>
      <c r="E8" s="285"/>
      <c r="F8" s="286"/>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74" t="s">
        <v>45</v>
      </c>
      <c r="H9" s="7" t="s">
        <v>14</v>
      </c>
      <c r="I9" s="215" t="s">
        <v>43</v>
      </c>
      <c r="J9" s="215"/>
      <c r="K9" s="274"/>
      <c r="P9" s="5"/>
      <c r="Q9" s="5"/>
      <c r="R9" s="5"/>
      <c r="S9" s="5"/>
      <c r="T9" s="5"/>
      <c r="U9" s="5"/>
    </row>
    <row r="10" spans="2:23" ht="21" customHeight="1" x14ac:dyDescent="0.5">
      <c r="B10" s="13"/>
      <c r="C10" s="6"/>
      <c r="D10" s="75"/>
      <c r="E10" s="75"/>
      <c r="F10" s="62" t="s">
        <v>131</v>
      </c>
      <c r="G10" s="75" t="s">
        <v>45</v>
      </c>
      <c r="H10" s="6"/>
      <c r="I10" s="75" t="s">
        <v>132</v>
      </c>
      <c r="J10" s="75"/>
      <c r="K10" s="63"/>
      <c r="P10" s="5"/>
      <c r="Q10" s="5"/>
      <c r="R10" s="5"/>
      <c r="S10" s="5"/>
      <c r="T10" s="5"/>
      <c r="U10" s="5"/>
    </row>
    <row r="11" spans="2:23" ht="21" customHeight="1" x14ac:dyDescent="0.55000000000000004">
      <c r="B11" s="13" t="s">
        <v>15</v>
      </c>
      <c r="C11" s="6"/>
      <c r="D11" s="148" t="s">
        <v>46</v>
      </c>
      <c r="E11" s="148"/>
      <c r="F11" s="148"/>
      <c r="G11" s="148"/>
      <c r="H11" s="6" t="s">
        <v>21</v>
      </c>
      <c r="I11" s="150"/>
      <c r="J11" s="150"/>
      <c r="K11" s="14" t="s">
        <v>22</v>
      </c>
      <c r="P11" s="5"/>
      <c r="Q11" s="5"/>
      <c r="R11" s="5"/>
      <c r="S11" s="5"/>
      <c r="T11" s="5"/>
      <c r="U11" s="5"/>
    </row>
    <row r="12" spans="2:23" ht="21.75" customHeight="1" x14ac:dyDescent="0.5">
      <c r="B12" s="120" t="s">
        <v>162</v>
      </c>
      <c r="C12" s="121"/>
      <c r="D12" s="121"/>
      <c r="E12" s="121"/>
      <c r="F12" s="121"/>
      <c r="G12" s="121"/>
      <c r="H12" s="9"/>
      <c r="I12" s="9"/>
      <c r="J12" s="9"/>
      <c r="K12" s="15"/>
      <c r="P12" s="5"/>
      <c r="Q12" s="5"/>
      <c r="R12" s="5"/>
      <c r="S12" s="5"/>
      <c r="T12" s="5"/>
      <c r="U12" s="5"/>
    </row>
    <row r="13" spans="2:23" ht="21.75" customHeight="1" x14ac:dyDescent="0.45">
      <c r="B13" s="146" t="s">
        <v>76</v>
      </c>
      <c r="C13" s="147"/>
      <c r="D13" s="147"/>
      <c r="E13" s="147"/>
      <c r="F13" s="147"/>
      <c r="G13" s="8"/>
      <c r="H13" s="8"/>
      <c r="I13" s="8"/>
      <c r="J13" s="8"/>
      <c r="K13" s="16"/>
      <c r="P13" s="5"/>
      <c r="Q13" s="5"/>
      <c r="R13" s="5"/>
      <c r="S13" s="5"/>
      <c r="T13" s="5"/>
      <c r="U13" s="5"/>
    </row>
    <row r="14" spans="2:23" ht="2.25" customHeight="1" x14ac:dyDescent="0.45">
      <c r="B14" s="160"/>
      <c r="C14" s="161"/>
      <c r="D14" s="73"/>
      <c r="E14" s="73"/>
      <c r="F14" s="73"/>
      <c r="G14" s="73"/>
      <c r="H14" s="73"/>
      <c r="I14" s="73"/>
      <c r="J14" s="73"/>
      <c r="K14" s="22"/>
      <c r="P14" s="5"/>
      <c r="Q14" s="5"/>
      <c r="R14" s="5"/>
      <c r="S14" s="5"/>
      <c r="T14" s="5"/>
      <c r="U14" s="5"/>
    </row>
    <row r="15" spans="2:23" ht="27.75" customHeight="1" thickBot="1" x14ac:dyDescent="0.5">
      <c r="B15" s="178" t="s">
        <v>1</v>
      </c>
      <c r="C15" s="179"/>
      <c r="D15" s="179"/>
      <c r="E15" s="180"/>
      <c r="F15" s="53" t="s">
        <v>37</v>
      </c>
      <c r="G15" s="252" t="s">
        <v>82</v>
      </c>
      <c r="H15" s="181"/>
      <c r="I15" s="184" t="s">
        <v>2</v>
      </c>
      <c r="J15" s="181"/>
      <c r="K15" s="185"/>
      <c r="P15" s="5"/>
      <c r="Q15" s="5"/>
      <c r="R15" s="5"/>
      <c r="S15" s="5"/>
      <c r="T15" s="5"/>
      <c r="U15" s="5"/>
    </row>
    <row r="16" spans="2:23" ht="31.5" customHeight="1" thickBot="1" x14ac:dyDescent="0.5">
      <c r="B16" s="132" t="s">
        <v>27</v>
      </c>
      <c r="C16" s="133"/>
      <c r="D16" s="133"/>
      <c r="E16" s="134"/>
      <c r="F16" s="26">
        <f>SUM(G16:K16)</f>
        <v>23077940120</v>
      </c>
      <c r="G16" s="182">
        <f>'ص.و21-1'!F16</f>
        <v>23059940120</v>
      </c>
      <c r="H16" s="183"/>
      <c r="I16" s="128">
        <v>18000000</v>
      </c>
      <c r="J16" s="129"/>
      <c r="K16" s="129"/>
      <c r="P16" s="5"/>
      <c r="Q16" s="5"/>
      <c r="R16" s="5"/>
      <c r="S16" s="5"/>
      <c r="T16" s="5"/>
      <c r="U16" s="5"/>
    </row>
    <row r="17" spans="1:21" ht="12" customHeight="1" x14ac:dyDescent="0.45">
      <c r="B17" s="226" t="s">
        <v>56</v>
      </c>
      <c r="C17" s="227"/>
      <c r="D17" s="227"/>
      <c r="E17" s="227"/>
      <c r="F17" s="227"/>
      <c r="G17" s="227"/>
      <c r="H17" s="227"/>
      <c r="I17" s="227"/>
      <c r="J17" s="227"/>
      <c r="K17" s="228"/>
      <c r="P17" s="5"/>
      <c r="Q17" s="5"/>
      <c r="R17" s="5"/>
      <c r="S17" s="5"/>
      <c r="T17" s="5"/>
      <c r="U17" s="5"/>
    </row>
    <row r="18" spans="1:21" ht="12" customHeight="1" x14ac:dyDescent="0.45">
      <c r="B18" s="229"/>
      <c r="C18" s="230"/>
      <c r="D18" s="230"/>
      <c r="E18" s="230"/>
      <c r="F18" s="230"/>
      <c r="G18" s="230"/>
      <c r="H18" s="230"/>
      <c r="I18" s="230"/>
      <c r="J18" s="230"/>
      <c r="K18" s="231"/>
      <c r="P18" s="5"/>
      <c r="Q18" s="5"/>
      <c r="R18" s="5"/>
      <c r="S18" s="5"/>
      <c r="T18" s="5"/>
      <c r="U18" s="5"/>
    </row>
    <row r="19" spans="1:21" ht="21" customHeight="1" x14ac:dyDescent="0.45">
      <c r="A19" s="4"/>
      <c r="B19" s="17"/>
      <c r="C19" s="130" t="s">
        <v>32</v>
      </c>
      <c r="D19" s="130"/>
      <c r="E19" s="130"/>
      <c r="F19" s="10">
        <f>I19+G19</f>
        <v>0</v>
      </c>
      <c r="G19" s="135">
        <f>'ص.و.5 '!F18</f>
        <v>0</v>
      </c>
      <c r="H19" s="136"/>
      <c r="I19" s="139">
        <f>I16*B19</f>
        <v>0</v>
      </c>
      <c r="J19" s="140"/>
      <c r="K19" s="140"/>
      <c r="P19" s="5"/>
      <c r="Q19" s="5"/>
      <c r="R19" s="5"/>
      <c r="S19" s="5"/>
      <c r="T19" s="5"/>
      <c r="U19" s="5"/>
    </row>
    <row r="20" spans="1:21" ht="21" customHeight="1" x14ac:dyDescent="0.45">
      <c r="A20" s="4">
        <v>0.1</v>
      </c>
      <c r="B20" s="18">
        <v>0.1</v>
      </c>
      <c r="C20" s="130" t="s">
        <v>4</v>
      </c>
      <c r="D20" s="130"/>
      <c r="E20" s="130"/>
      <c r="F20" s="10">
        <f>I20+G20</f>
        <v>2307794012</v>
      </c>
      <c r="G20" s="135">
        <f>'ص.و21-1'!F20</f>
        <v>2305994012</v>
      </c>
      <c r="H20" s="136"/>
      <c r="I20" s="139">
        <f>I16*B20</f>
        <v>1800000</v>
      </c>
      <c r="J20" s="140"/>
      <c r="K20" s="140"/>
      <c r="P20" s="5"/>
      <c r="Q20" s="5"/>
      <c r="R20" s="5"/>
      <c r="S20" s="5"/>
      <c r="T20" s="5"/>
      <c r="U20" s="5"/>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1153897006</v>
      </c>
      <c r="G22" s="135">
        <f>'ص.و21-1'!F22</f>
        <v>1152997006</v>
      </c>
      <c r="H22" s="136"/>
      <c r="I22" s="139">
        <f>I16*B22</f>
        <v>900000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93">
        <f>I16*B24</f>
        <v>0</v>
      </c>
      <c r="J24" s="194"/>
      <c r="K24" s="194"/>
    </row>
    <row r="25" spans="1:21" ht="21" customHeight="1" thickBot="1" x14ac:dyDescent="0.5">
      <c r="B25" s="225" t="s">
        <v>57</v>
      </c>
      <c r="C25" s="196"/>
      <c r="D25" s="196"/>
      <c r="E25" s="196"/>
      <c r="F25" s="30">
        <f>SUM(F19:F24)</f>
        <v>3461691018</v>
      </c>
      <c r="G25" s="162">
        <f>SUM(G19:H24)</f>
        <v>3458991018</v>
      </c>
      <c r="H25" s="163"/>
      <c r="I25" s="128">
        <f>SUM(I19:K24)</f>
        <v>2700000</v>
      </c>
      <c r="J25" s="192"/>
      <c r="K25" s="192"/>
    </row>
    <row r="26" spans="1:21" ht="21" customHeight="1" x14ac:dyDescent="0.45">
      <c r="B26" s="126" t="s">
        <v>7</v>
      </c>
      <c r="C26" s="127"/>
      <c r="D26" s="127"/>
      <c r="E26" s="127"/>
      <c r="F26" s="127"/>
      <c r="G26" s="127"/>
      <c r="H26" s="127"/>
      <c r="I26" s="186">
        <f>I16-I25</f>
        <v>15300000</v>
      </c>
      <c r="J26" s="187"/>
      <c r="K26" s="187"/>
    </row>
    <row r="27" spans="1:21" ht="21" customHeight="1" thickBot="1" x14ac:dyDescent="0.5">
      <c r="B27" s="37">
        <v>0</v>
      </c>
      <c r="C27" s="215" t="s">
        <v>8</v>
      </c>
      <c r="D27" s="215"/>
      <c r="E27" s="215"/>
      <c r="F27" s="215"/>
      <c r="G27" s="215"/>
      <c r="H27" s="215"/>
      <c r="I27" s="193">
        <v>990000</v>
      </c>
      <c r="J27" s="194"/>
      <c r="K27" s="194"/>
    </row>
    <row r="28" spans="1:21" ht="27" customHeight="1" thickTop="1" thickBot="1" x14ac:dyDescent="0.55000000000000004">
      <c r="B28" s="216" t="s">
        <v>9</v>
      </c>
      <c r="C28" s="217"/>
      <c r="D28" s="217"/>
      <c r="E28" s="217"/>
      <c r="F28" s="217"/>
      <c r="G28" s="217"/>
      <c r="H28" s="217"/>
      <c r="I28" s="218">
        <f>I26+I27</f>
        <v>16290000</v>
      </c>
      <c r="J28" s="219"/>
      <c r="K28" s="219"/>
    </row>
    <row r="29" spans="1:21" ht="20.25" customHeight="1" thickTop="1" x14ac:dyDescent="0.45">
      <c r="B29" s="259" t="s">
        <v>10</v>
      </c>
      <c r="C29" s="260"/>
      <c r="D29" s="260"/>
      <c r="E29" s="260"/>
      <c r="F29" s="260"/>
      <c r="G29" s="260"/>
      <c r="H29" s="260"/>
      <c r="I29" s="260"/>
      <c r="J29" s="260"/>
      <c r="K29" s="261"/>
    </row>
    <row r="30" spans="1:21" ht="12"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ageMargins left="0" right="0" top="0.19685039370078741" bottom="0.98425196850393704" header="0.31496062992125984" footer="0.31496062992125984"/>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44164-1CE7-4E95-B85C-D5A5CE834D58}">
  <dimension ref="A1:W36"/>
  <sheetViews>
    <sheetView rightToLeft="1" view="pageBreakPreview" topLeftCell="A19" zoomScale="130" zoomScaleNormal="100" zoomScaleSheetLayoutView="130" workbookViewId="0">
      <selection activeCell="G23" sqref="G23:H23"/>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 style="1" customWidth="1"/>
    <col min="7" max="7" width="8.85546875" style="1" customWidth="1"/>
    <col min="8" max="8" width="10.7109375" style="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163</v>
      </c>
      <c r="K1" s="250"/>
    </row>
    <row r="2" spans="2:23" ht="19.5" x14ac:dyDescent="0.5">
      <c r="G2" s="122" t="s">
        <v>68</v>
      </c>
      <c r="H2" s="122"/>
      <c r="I2" s="122"/>
      <c r="J2" s="250" t="s">
        <v>166</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164</v>
      </c>
      <c r="E8" s="287"/>
      <c r="F8" s="288"/>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76" t="s">
        <v>45</v>
      </c>
      <c r="H9" s="7" t="s">
        <v>14</v>
      </c>
      <c r="I9" s="215" t="s">
        <v>43</v>
      </c>
      <c r="J9" s="215"/>
      <c r="K9" s="274"/>
      <c r="P9" s="5"/>
      <c r="Q9" s="5"/>
      <c r="R9" s="5"/>
      <c r="S9" s="5"/>
      <c r="T9" s="5"/>
      <c r="U9" s="5"/>
    </row>
    <row r="10" spans="2:23" ht="21" customHeight="1" x14ac:dyDescent="0.5">
      <c r="B10" s="13"/>
      <c r="C10" s="6"/>
      <c r="D10" s="77"/>
      <c r="E10" s="77"/>
      <c r="F10" s="62" t="s">
        <v>131</v>
      </c>
      <c r="G10" s="77" t="s">
        <v>45</v>
      </c>
      <c r="H10" s="6"/>
      <c r="I10" s="77" t="s">
        <v>132</v>
      </c>
      <c r="J10" s="77"/>
      <c r="K10" s="63"/>
      <c r="P10" s="5"/>
      <c r="Q10" s="5"/>
      <c r="R10" s="5"/>
      <c r="S10" s="5"/>
      <c r="T10" s="5"/>
      <c r="U10" s="5"/>
    </row>
    <row r="11" spans="2:23" ht="21" customHeight="1" x14ac:dyDescent="0.55000000000000004">
      <c r="B11" s="13" t="s">
        <v>15</v>
      </c>
      <c r="C11" s="6"/>
      <c r="D11" s="148" t="s">
        <v>46</v>
      </c>
      <c r="E11" s="148"/>
      <c r="F11" s="148"/>
      <c r="G11" s="148"/>
      <c r="H11" s="6" t="s">
        <v>21</v>
      </c>
      <c r="I11" s="150"/>
      <c r="J11" s="150"/>
      <c r="K11" s="14" t="s">
        <v>22</v>
      </c>
      <c r="P11" s="5"/>
      <c r="Q11" s="5"/>
      <c r="R11" s="5"/>
      <c r="S11" s="5"/>
      <c r="T11" s="5"/>
      <c r="U11" s="5"/>
    </row>
    <row r="12" spans="2:23" ht="21.75" customHeight="1" x14ac:dyDescent="0.5">
      <c r="B12" s="120" t="s">
        <v>165</v>
      </c>
      <c r="C12" s="121"/>
      <c r="D12" s="121"/>
      <c r="E12" s="121"/>
      <c r="F12" s="121"/>
      <c r="G12" s="121"/>
      <c r="H12" s="9"/>
      <c r="I12" s="9"/>
      <c r="J12" s="9"/>
      <c r="K12" s="15"/>
      <c r="P12" s="5"/>
      <c r="Q12" s="5"/>
      <c r="R12" s="5"/>
      <c r="S12" s="5"/>
      <c r="T12" s="5"/>
      <c r="U12" s="5"/>
    </row>
    <row r="13" spans="2:23" ht="21.75" customHeight="1" x14ac:dyDescent="0.45">
      <c r="B13" s="146" t="s">
        <v>76</v>
      </c>
      <c r="C13" s="147"/>
      <c r="D13" s="147"/>
      <c r="E13" s="147"/>
      <c r="F13" s="147"/>
      <c r="G13" s="8"/>
      <c r="H13" s="8"/>
      <c r="I13" s="8"/>
      <c r="J13" s="8"/>
      <c r="K13" s="16"/>
      <c r="P13" s="5"/>
      <c r="Q13" s="5"/>
      <c r="R13" s="5"/>
      <c r="S13" s="5"/>
      <c r="T13" s="5"/>
      <c r="U13" s="5"/>
    </row>
    <row r="14" spans="2:23" ht="2.25" customHeight="1" x14ac:dyDescent="0.45">
      <c r="B14" s="160"/>
      <c r="C14" s="161"/>
      <c r="D14" s="78"/>
      <c r="E14" s="78"/>
      <c r="F14" s="78"/>
      <c r="G14" s="78"/>
      <c r="H14" s="78"/>
      <c r="I14" s="78"/>
      <c r="J14" s="78"/>
      <c r="K14" s="22"/>
      <c r="P14" s="5"/>
      <c r="Q14" s="5"/>
      <c r="R14" s="5"/>
      <c r="S14" s="5"/>
      <c r="T14" s="5"/>
      <c r="U14" s="5"/>
    </row>
    <row r="15" spans="2:23" ht="27.75" customHeight="1" thickBot="1" x14ac:dyDescent="0.5">
      <c r="B15" s="178" t="s">
        <v>1</v>
      </c>
      <c r="C15" s="179"/>
      <c r="D15" s="179"/>
      <c r="E15" s="180"/>
      <c r="F15" s="53" t="s">
        <v>37</v>
      </c>
      <c r="G15" s="252" t="s">
        <v>82</v>
      </c>
      <c r="H15" s="181"/>
      <c r="I15" s="184" t="s">
        <v>2</v>
      </c>
      <c r="J15" s="181"/>
      <c r="K15" s="185"/>
      <c r="P15" s="5"/>
      <c r="Q15" s="5"/>
      <c r="R15" s="5"/>
      <c r="S15" s="5"/>
      <c r="T15" s="5"/>
      <c r="U15" s="5"/>
    </row>
    <row r="16" spans="2:23" ht="31.5" customHeight="1" thickBot="1" x14ac:dyDescent="0.5">
      <c r="B16" s="132" t="s">
        <v>27</v>
      </c>
      <c r="C16" s="133"/>
      <c r="D16" s="133"/>
      <c r="E16" s="134"/>
      <c r="F16" s="26">
        <f>SUM(G16:K16)</f>
        <v>27466700120</v>
      </c>
      <c r="G16" s="182">
        <f>ص.و22!F16</f>
        <v>23077940120</v>
      </c>
      <c r="H16" s="183"/>
      <c r="I16" s="128">
        <v>4388760000</v>
      </c>
      <c r="J16" s="129"/>
      <c r="K16" s="129"/>
      <c r="P16" s="5"/>
      <c r="Q16" s="5"/>
      <c r="R16" s="5"/>
      <c r="S16" s="5"/>
      <c r="T16" s="5"/>
      <c r="U16" s="5"/>
    </row>
    <row r="17" spans="1:21" ht="12" customHeight="1" x14ac:dyDescent="0.45">
      <c r="B17" s="226" t="s">
        <v>56</v>
      </c>
      <c r="C17" s="227"/>
      <c r="D17" s="227"/>
      <c r="E17" s="227"/>
      <c r="F17" s="227"/>
      <c r="G17" s="227"/>
      <c r="H17" s="227"/>
      <c r="I17" s="227"/>
      <c r="J17" s="227"/>
      <c r="K17" s="228"/>
      <c r="P17" s="5"/>
      <c r="Q17" s="5"/>
      <c r="R17" s="5"/>
      <c r="S17" s="5"/>
      <c r="T17" s="5"/>
      <c r="U17" s="5"/>
    </row>
    <row r="18" spans="1:21" ht="12" customHeight="1" x14ac:dyDescent="0.45">
      <c r="B18" s="229"/>
      <c r="C18" s="230"/>
      <c r="D18" s="230"/>
      <c r="E18" s="230"/>
      <c r="F18" s="230"/>
      <c r="G18" s="230"/>
      <c r="H18" s="230"/>
      <c r="I18" s="230"/>
      <c r="J18" s="230"/>
      <c r="K18" s="231"/>
      <c r="P18" s="5"/>
      <c r="Q18" s="5"/>
      <c r="R18" s="5"/>
      <c r="S18" s="5"/>
      <c r="T18" s="5"/>
      <c r="U18" s="5"/>
    </row>
    <row r="19" spans="1:21" ht="21" customHeight="1" x14ac:dyDescent="0.45">
      <c r="A19" s="4"/>
      <c r="B19" s="17"/>
      <c r="C19" s="130" t="s">
        <v>32</v>
      </c>
      <c r="D19" s="130"/>
      <c r="E19" s="130"/>
      <c r="F19" s="10">
        <f>I19+G19</f>
        <v>0</v>
      </c>
      <c r="G19" s="135">
        <f>'ص.و.5 '!F18</f>
        <v>0</v>
      </c>
      <c r="H19" s="136"/>
      <c r="I19" s="139">
        <f>I16*B19</f>
        <v>0</v>
      </c>
      <c r="J19" s="140"/>
      <c r="K19" s="140"/>
      <c r="P19" s="5"/>
      <c r="Q19" s="5"/>
      <c r="R19" s="5"/>
      <c r="S19" s="5"/>
      <c r="T19" s="5"/>
      <c r="U19" s="5"/>
    </row>
    <row r="20" spans="1:21" ht="21" customHeight="1" x14ac:dyDescent="0.45">
      <c r="A20" s="4">
        <v>0.1</v>
      </c>
      <c r="B20" s="18">
        <v>0.1</v>
      </c>
      <c r="C20" s="130" t="s">
        <v>4</v>
      </c>
      <c r="D20" s="130"/>
      <c r="E20" s="130"/>
      <c r="F20" s="10">
        <f>I20+G20</f>
        <v>2746670012</v>
      </c>
      <c r="G20" s="135">
        <f>ص.و22!F20</f>
        <v>2307794012</v>
      </c>
      <c r="H20" s="136"/>
      <c r="I20" s="139">
        <f>I16*B20</f>
        <v>438876000</v>
      </c>
      <c r="J20" s="140"/>
      <c r="K20" s="140"/>
      <c r="P20" s="5"/>
      <c r="Q20" s="5"/>
      <c r="R20" s="5"/>
      <c r="S20" s="5"/>
      <c r="T20" s="5"/>
      <c r="U20" s="5"/>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1373335006</v>
      </c>
      <c r="G22" s="135">
        <f>ص.و22!F22</f>
        <v>1153897006</v>
      </c>
      <c r="H22" s="136"/>
      <c r="I22" s="139">
        <f>I16*B22</f>
        <v>219438000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4120005018</v>
      </c>
      <c r="G25" s="162">
        <f>SUM(G19:H24)</f>
        <v>3461691018</v>
      </c>
      <c r="H25" s="163"/>
      <c r="I25" s="128">
        <f>SUM(I19:K24)</f>
        <v>658314000</v>
      </c>
      <c r="J25" s="192"/>
      <c r="K25" s="192"/>
    </row>
    <row r="26" spans="1:21" ht="21" customHeight="1" x14ac:dyDescent="0.45">
      <c r="B26" s="126" t="s">
        <v>7</v>
      </c>
      <c r="C26" s="127"/>
      <c r="D26" s="127"/>
      <c r="E26" s="127"/>
      <c r="F26" s="127"/>
      <c r="G26" s="127"/>
      <c r="H26" s="127"/>
      <c r="I26" s="186">
        <f>I16-I25</f>
        <v>3730446000</v>
      </c>
      <c r="J26" s="187"/>
      <c r="K26" s="187"/>
    </row>
    <row r="27" spans="1:21" ht="21" customHeight="1" thickBot="1" x14ac:dyDescent="0.5">
      <c r="B27" s="37">
        <v>0</v>
      </c>
      <c r="C27" s="215" t="s">
        <v>8</v>
      </c>
      <c r="D27" s="215"/>
      <c r="E27" s="215"/>
      <c r="F27" s="215"/>
      <c r="G27" s="215"/>
      <c r="H27" s="215"/>
      <c r="I27" s="193"/>
      <c r="J27" s="194"/>
      <c r="K27" s="194"/>
    </row>
    <row r="28" spans="1:21" ht="27" customHeight="1" thickTop="1" thickBot="1" x14ac:dyDescent="0.55000000000000004">
      <c r="B28" s="216" t="s">
        <v>9</v>
      </c>
      <c r="C28" s="217"/>
      <c r="D28" s="217"/>
      <c r="E28" s="217"/>
      <c r="F28" s="217"/>
      <c r="G28" s="217"/>
      <c r="H28" s="217"/>
      <c r="I28" s="218">
        <f>I26+I27</f>
        <v>3730446000</v>
      </c>
      <c r="J28" s="219"/>
      <c r="K28" s="219"/>
    </row>
    <row r="29" spans="1:21" ht="20.25" customHeight="1" thickTop="1" x14ac:dyDescent="0.45">
      <c r="B29" s="259" t="s">
        <v>167</v>
      </c>
      <c r="C29" s="260"/>
      <c r="D29" s="260"/>
      <c r="E29" s="260"/>
      <c r="F29" s="260"/>
      <c r="G29" s="260"/>
      <c r="H29" s="260"/>
      <c r="I29" s="260"/>
      <c r="J29" s="260"/>
      <c r="K29" s="261"/>
    </row>
    <row r="30" spans="1:2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G1:I1"/>
    <mergeCell ref="J1:K1"/>
    <mergeCell ref="G2:I2"/>
    <mergeCell ref="J2:K2"/>
    <mergeCell ref="B7:C7"/>
    <mergeCell ref="D7:E7"/>
    <mergeCell ref="G7:K7"/>
    <mergeCell ref="B8:C8"/>
    <mergeCell ref="B3:K3"/>
    <mergeCell ref="B6:K6"/>
    <mergeCell ref="C19:E19"/>
    <mergeCell ref="G19:H19"/>
    <mergeCell ref="I19:K19"/>
    <mergeCell ref="D8:F8"/>
    <mergeCell ref="H8:K8"/>
    <mergeCell ref="D9:E9"/>
    <mergeCell ref="D11:G11"/>
    <mergeCell ref="I11:J11"/>
    <mergeCell ref="B12:G12"/>
    <mergeCell ref="B14:C14"/>
    <mergeCell ref="B15:E15"/>
    <mergeCell ref="G15:H15"/>
    <mergeCell ref="B13:F13"/>
    <mergeCell ref="I9:K9"/>
    <mergeCell ref="I15:K15"/>
    <mergeCell ref="B16:E16"/>
    <mergeCell ref="G16:H16"/>
    <mergeCell ref="I16:K16"/>
    <mergeCell ref="B17:K18"/>
    <mergeCell ref="C20:E20"/>
    <mergeCell ref="G20:H20"/>
    <mergeCell ref="I20:K20"/>
    <mergeCell ref="C21:E21"/>
    <mergeCell ref="G21:H21"/>
    <mergeCell ref="I21:K21"/>
    <mergeCell ref="C22:E22"/>
    <mergeCell ref="G22:H22"/>
    <mergeCell ref="I22:K22"/>
    <mergeCell ref="C23:E23"/>
    <mergeCell ref="G23:H23"/>
    <mergeCell ref="I23:K23"/>
    <mergeCell ref="C24:E24"/>
    <mergeCell ref="G24:H24"/>
    <mergeCell ref="I24:K24"/>
    <mergeCell ref="B25:E25"/>
    <mergeCell ref="G25:H25"/>
    <mergeCell ref="I25:K25"/>
    <mergeCell ref="B26:H26"/>
    <mergeCell ref="I26:K26"/>
    <mergeCell ref="C27:H27"/>
    <mergeCell ref="I27:K27"/>
    <mergeCell ref="B28:H28"/>
    <mergeCell ref="I28:K28"/>
    <mergeCell ref="B35:C36"/>
    <mergeCell ref="D35:E36"/>
    <mergeCell ref="F35:G36"/>
    <mergeCell ref="H35:K36"/>
    <mergeCell ref="B29:K30"/>
    <mergeCell ref="B31:C32"/>
    <mergeCell ref="D31:E32"/>
    <mergeCell ref="F31:G32"/>
    <mergeCell ref="H31:K32"/>
    <mergeCell ref="B33:C34"/>
    <mergeCell ref="D33:E34"/>
    <mergeCell ref="F33:G34"/>
    <mergeCell ref="H33:K34"/>
  </mergeCells>
  <printOptions horizontalCentered="1"/>
  <pageMargins left="0" right="0" top="0" bottom="0"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299D1-C28F-4845-A9E5-359626E800EE}">
  <dimension ref="A1:W37"/>
  <sheetViews>
    <sheetView rightToLeft="1" view="pageBreakPreview" topLeftCell="A7" zoomScale="130" zoomScaleNormal="100" zoomScaleSheetLayoutView="130" workbookViewId="0">
      <selection activeCell="B28" sqref="B28:H28"/>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 style="1" customWidth="1"/>
    <col min="7" max="7" width="8.85546875" style="1" customWidth="1"/>
    <col min="8" max="8" width="10.7109375" style="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173</v>
      </c>
      <c r="K1" s="250"/>
    </row>
    <row r="2" spans="2:23" ht="19.5" x14ac:dyDescent="0.5">
      <c r="G2" s="122" t="s">
        <v>68</v>
      </c>
      <c r="H2" s="122"/>
      <c r="I2" s="122"/>
      <c r="J2" s="250" t="s">
        <v>174</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176</v>
      </c>
      <c r="E8" s="287"/>
      <c r="F8" s="288"/>
      <c r="G8" s="32" t="s">
        <v>23</v>
      </c>
      <c r="H8" s="153" t="s">
        <v>42</v>
      </c>
      <c r="I8" s="232"/>
      <c r="J8" s="232"/>
      <c r="K8" s="233"/>
      <c r="P8" s="95"/>
      <c r="Q8" s="95"/>
      <c r="R8" s="95"/>
      <c r="S8" s="95"/>
      <c r="T8" s="95"/>
      <c r="U8" s="95"/>
      <c r="W8" s="2"/>
    </row>
    <row r="9" spans="2:23" ht="21" customHeight="1" x14ac:dyDescent="0.5">
      <c r="B9" s="12" t="s">
        <v>20</v>
      </c>
      <c r="C9" s="7"/>
      <c r="D9" s="145" t="s">
        <v>44</v>
      </c>
      <c r="E9" s="145"/>
      <c r="F9" s="25" t="s">
        <v>34</v>
      </c>
      <c r="G9" s="92" t="s">
        <v>45</v>
      </c>
      <c r="H9" s="7" t="s">
        <v>14</v>
      </c>
      <c r="I9" s="215" t="s">
        <v>43</v>
      </c>
      <c r="J9" s="215"/>
      <c r="K9" s="274"/>
      <c r="P9" s="95"/>
      <c r="Q9" s="95"/>
      <c r="R9" s="95"/>
      <c r="S9" s="95"/>
      <c r="T9" s="95"/>
      <c r="U9" s="95"/>
    </row>
    <row r="10" spans="2:23" ht="21" customHeight="1" x14ac:dyDescent="0.5">
      <c r="B10" s="13"/>
      <c r="C10" s="6"/>
      <c r="D10" s="93"/>
      <c r="E10" s="93"/>
      <c r="F10" s="62" t="s">
        <v>131</v>
      </c>
      <c r="G10" s="93" t="s">
        <v>45</v>
      </c>
      <c r="H10" s="6"/>
      <c r="I10" s="93" t="s">
        <v>132</v>
      </c>
      <c r="J10" s="93"/>
      <c r="K10" s="63"/>
      <c r="P10" s="95"/>
      <c r="Q10" s="95"/>
      <c r="R10" s="95"/>
      <c r="S10" s="95"/>
      <c r="T10" s="95"/>
      <c r="U10" s="95"/>
    </row>
    <row r="11" spans="2:23" ht="21" customHeight="1" x14ac:dyDescent="0.55000000000000004">
      <c r="B11" s="13" t="s">
        <v>15</v>
      </c>
      <c r="C11" s="6"/>
      <c r="D11" s="148" t="s">
        <v>46</v>
      </c>
      <c r="E11" s="148"/>
      <c r="F11" s="148"/>
      <c r="G11" s="148"/>
      <c r="H11" s="6" t="s">
        <v>21</v>
      </c>
      <c r="I11" s="150"/>
      <c r="J11" s="150"/>
      <c r="K11" s="14" t="s">
        <v>22</v>
      </c>
      <c r="P11" s="95"/>
      <c r="Q11" s="95"/>
      <c r="R11" s="95"/>
      <c r="S11" s="95"/>
      <c r="T11" s="95"/>
      <c r="U11" s="95"/>
    </row>
    <row r="12" spans="2:23" ht="21.75" customHeight="1" x14ac:dyDescent="0.5">
      <c r="B12" s="120" t="s">
        <v>175</v>
      </c>
      <c r="C12" s="121"/>
      <c r="D12" s="121"/>
      <c r="E12" s="121"/>
      <c r="F12" s="121"/>
      <c r="G12" s="121"/>
      <c r="H12" s="9"/>
      <c r="I12" s="9"/>
      <c r="J12" s="9"/>
      <c r="K12" s="15"/>
      <c r="P12" s="95"/>
      <c r="Q12" s="95"/>
      <c r="R12" s="95"/>
      <c r="S12" s="95"/>
      <c r="T12" s="95"/>
      <c r="U12" s="95"/>
    </row>
    <row r="13" spans="2:23" ht="21.75" customHeight="1" x14ac:dyDescent="0.45">
      <c r="B13" s="146" t="s">
        <v>76</v>
      </c>
      <c r="C13" s="147"/>
      <c r="D13" s="147"/>
      <c r="E13" s="147"/>
      <c r="F13" s="147"/>
      <c r="G13" s="8"/>
      <c r="H13" s="8"/>
      <c r="I13" s="8"/>
      <c r="J13" s="8"/>
      <c r="K13" s="16"/>
      <c r="P13" s="95"/>
      <c r="Q13" s="95"/>
      <c r="R13" s="95"/>
      <c r="S13" s="95"/>
      <c r="T13" s="95"/>
      <c r="U13" s="95"/>
    </row>
    <row r="14" spans="2:23" ht="2.25" customHeight="1" x14ac:dyDescent="0.45">
      <c r="B14" s="160"/>
      <c r="C14" s="161"/>
      <c r="D14" s="94"/>
      <c r="E14" s="94"/>
      <c r="F14" s="94"/>
      <c r="G14" s="94"/>
      <c r="H14" s="94"/>
      <c r="I14" s="94"/>
      <c r="J14" s="94"/>
      <c r="K14" s="22"/>
      <c r="P14" s="95"/>
      <c r="Q14" s="95"/>
      <c r="R14" s="95"/>
      <c r="S14" s="95"/>
      <c r="T14" s="95"/>
      <c r="U14" s="95"/>
    </row>
    <row r="15" spans="2:23" ht="27.75" customHeight="1" thickBot="1" x14ac:dyDescent="0.5">
      <c r="B15" s="178" t="s">
        <v>1</v>
      </c>
      <c r="C15" s="179"/>
      <c r="D15" s="179"/>
      <c r="E15" s="180"/>
      <c r="F15" s="53" t="s">
        <v>37</v>
      </c>
      <c r="G15" s="252" t="s">
        <v>82</v>
      </c>
      <c r="H15" s="181"/>
      <c r="I15" s="184" t="s">
        <v>2</v>
      </c>
      <c r="J15" s="181"/>
      <c r="K15" s="185"/>
      <c r="P15" s="95"/>
      <c r="Q15" s="95"/>
      <c r="R15" s="95"/>
      <c r="S15" s="95"/>
      <c r="T15" s="95"/>
      <c r="U15" s="95"/>
    </row>
    <row r="16" spans="2:23" ht="31.5" customHeight="1" thickBot="1" x14ac:dyDescent="0.5">
      <c r="B16" s="132" t="s">
        <v>27</v>
      </c>
      <c r="C16" s="133"/>
      <c r="D16" s="133"/>
      <c r="E16" s="134"/>
      <c r="F16" s="26">
        <f>SUM(G16:K16)</f>
        <v>28457270120</v>
      </c>
      <c r="G16" s="182">
        <f>ص.و23!F16</f>
        <v>27466700120</v>
      </c>
      <c r="H16" s="183"/>
      <c r="I16" s="128">
        <v>990570000</v>
      </c>
      <c r="J16" s="129"/>
      <c r="K16" s="129"/>
      <c r="P16" s="95"/>
      <c r="Q16" s="95"/>
      <c r="R16" s="95"/>
      <c r="S16" s="95"/>
      <c r="T16" s="95"/>
      <c r="U16" s="95"/>
    </row>
    <row r="17" spans="1:21" ht="12" customHeight="1" x14ac:dyDescent="0.45">
      <c r="B17" s="226" t="s">
        <v>56</v>
      </c>
      <c r="C17" s="227"/>
      <c r="D17" s="227"/>
      <c r="E17" s="227"/>
      <c r="F17" s="227"/>
      <c r="G17" s="227"/>
      <c r="H17" s="227"/>
      <c r="I17" s="227"/>
      <c r="J17" s="227"/>
      <c r="K17" s="228"/>
      <c r="P17" s="95"/>
      <c r="Q17" s="95"/>
      <c r="R17" s="95"/>
      <c r="S17" s="95"/>
      <c r="T17" s="95"/>
      <c r="U17" s="95"/>
    </row>
    <row r="18" spans="1:21" ht="12" customHeight="1" x14ac:dyDescent="0.45">
      <c r="B18" s="229"/>
      <c r="C18" s="230"/>
      <c r="D18" s="230"/>
      <c r="E18" s="230"/>
      <c r="F18" s="230"/>
      <c r="G18" s="230"/>
      <c r="H18" s="230"/>
      <c r="I18" s="230"/>
      <c r="J18" s="230"/>
      <c r="K18" s="231"/>
      <c r="P18" s="95"/>
      <c r="Q18" s="95"/>
      <c r="R18" s="95"/>
      <c r="S18" s="95"/>
      <c r="T18" s="95"/>
      <c r="U18" s="95"/>
    </row>
    <row r="19" spans="1:21" ht="21" customHeight="1" x14ac:dyDescent="0.45">
      <c r="A19" s="4"/>
      <c r="B19" s="17"/>
      <c r="C19" s="130" t="s">
        <v>32</v>
      </c>
      <c r="D19" s="130"/>
      <c r="E19" s="130"/>
      <c r="F19" s="10">
        <f>I19+G19</f>
        <v>0</v>
      </c>
      <c r="G19" s="135">
        <f>'ص.و.5 '!F18</f>
        <v>0</v>
      </c>
      <c r="H19" s="136"/>
      <c r="I19" s="139">
        <f>I16*B19</f>
        <v>0</v>
      </c>
      <c r="J19" s="140"/>
      <c r="K19" s="140"/>
      <c r="P19" s="95"/>
      <c r="Q19" s="95"/>
      <c r="R19" s="95"/>
      <c r="S19" s="95"/>
      <c r="T19" s="95"/>
      <c r="U19" s="95"/>
    </row>
    <row r="20" spans="1:21" ht="21" customHeight="1" x14ac:dyDescent="0.45">
      <c r="A20" s="4">
        <v>0.1</v>
      </c>
      <c r="B20" s="18">
        <v>0.1</v>
      </c>
      <c r="C20" s="130" t="s">
        <v>4</v>
      </c>
      <c r="D20" s="130"/>
      <c r="E20" s="130"/>
      <c r="F20" s="10">
        <f>I20+G20</f>
        <v>2845727012</v>
      </c>
      <c r="G20" s="135">
        <f>G16*B20</f>
        <v>2746670012</v>
      </c>
      <c r="H20" s="136"/>
      <c r="I20" s="139">
        <f>I16*B20</f>
        <v>99057000</v>
      </c>
      <c r="J20" s="140"/>
      <c r="K20" s="140"/>
      <c r="P20" s="95"/>
      <c r="Q20" s="95"/>
      <c r="R20" s="95"/>
      <c r="S20" s="95"/>
      <c r="T20" s="95"/>
      <c r="U20" s="95"/>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1422863506</v>
      </c>
      <c r="G22" s="135">
        <f>G16*B22</f>
        <v>1373335006</v>
      </c>
      <c r="H22" s="136"/>
      <c r="I22" s="139">
        <f>I16*B22</f>
        <v>49528500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4268590518</v>
      </c>
      <c r="G25" s="162">
        <f>SUM(G19:H24)</f>
        <v>4120005018</v>
      </c>
      <c r="H25" s="163"/>
      <c r="I25" s="128">
        <f>SUM(I19:K24)</f>
        <v>148585500</v>
      </c>
      <c r="J25" s="192"/>
      <c r="K25" s="192"/>
    </row>
    <row r="26" spans="1:21" ht="21" customHeight="1" x14ac:dyDescent="0.45">
      <c r="B26" s="126" t="s">
        <v>7</v>
      </c>
      <c r="C26" s="127"/>
      <c r="D26" s="127"/>
      <c r="E26" s="127"/>
      <c r="F26" s="127"/>
      <c r="G26" s="127"/>
      <c r="H26" s="127"/>
      <c r="I26" s="186">
        <f>I16-I25</f>
        <v>841984500</v>
      </c>
      <c r="J26" s="187"/>
      <c r="K26" s="187"/>
    </row>
    <row r="27" spans="1:21" ht="21" customHeight="1" thickBot="1" x14ac:dyDescent="0.5">
      <c r="B27" s="37">
        <v>0</v>
      </c>
      <c r="C27" s="215" t="s">
        <v>8</v>
      </c>
      <c r="D27" s="215"/>
      <c r="E27" s="215"/>
      <c r="F27" s="215"/>
      <c r="G27" s="215"/>
      <c r="H27" s="215"/>
      <c r="I27" s="193"/>
      <c r="J27" s="194"/>
      <c r="K27" s="194"/>
    </row>
    <row r="28" spans="1:21" ht="27" customHeight="1" thickTop="1" thickBot="1" x14ac:dyDescent="0.55000000000000004">
      <c r="B28" s="216" t="s">
        <v>9</v>
      </c>
      <c r="C28" s="217"/>
      <c r="D28" s="217"/>
      <c r="E28" s="217"/>
      <c r="F28" s="217"/>
      <c r="G28" s="217"/>
      <c r="H28" s="217"/>
      <c r="I28" s="218">
        <f>I26+I27</f>
        <v>841984500</v>
      </c>
      <c r="J28" s="219"/>
      <c r="K28" s="219"/>
    </row>
    <row r="29" spans="1:21" ht="20.25" customHeight="1" thickTop="1" x14ac:dyDescent="0.45">
      <c r="B29" s="259" t="s">
        <v>177</v>
      </c>
      <c r="C29" s="260"/>
      <c r="D29" s="260"/>
      <c r="E29" s="260"/>
      <c r="F29" s="260"/>
      <c r="G29" s="260"/>
      <c r="H29" s="260"/>
      <c r="I29" s="260"/>
      <c r="J29" s="260"/>
      <c r="K29" s="261"/>
    </row>
    <row r="30" spans="1:21" x14ac:dyDescent="0.45">
      <c r="B30" s="262"/>
      <c r="C30" s="263"/>
      <c r="D30" s="263"/>
      <c r="E30" s="263"/>
      <c r="F30" s="263"/>
      <c r="G30" s="263"/>
      <c r="H30" s="263"/>
      <c r="I30" s="263"/>
      <c r="J30" s="263"/>
      <c r="K30" s="264"/>
    </row>
    <row r="31" spans="1:21" x14ac:dyDescent="0.45">
      <c r="B31" s="289"/>
      <c r="C31" s="290"/>
      <c r="D31" s="290"/>
      <c r="E31" s="290"/>
      <c r="F31" s="290"/>
      <c r="G31" s="290"/>
      <c r="H31" s="290"/>
      <c r="I31" s="290"/>
      <c r="J31" s="290"/>
      <c r="K31" s="291"/>
    </row>
    <row r="32" spans="1:21" s="51" customFormat="1" ht="16.5" customHeight="1" x14ac:dyDescent="0.45">
      <c r="B32" s="265" t="s">
        <v>105</v>
      </c>
      <c r="C32" s="266"/>
      <c r="D32" s="265" t="s">
        <v>106</v>
      </c>
      <c r="E32" s="266"/>
      <c r="F32" s="265" t="s">
        <v>107</v>
      </c>
      <c r="G32" s="266"/>
      <c r="H32" s="265" t="s">
        <v>108</v>
      </c>
      <c r="I32" s="269"/>
      <c r="J32" s="269"/>
      <c r="K32" s="266"/>
    </row>
    <row r="33" spans="2:11" s="51" customFormat="1" ht="16.5" customHeight="1" x14ac:dyDescent="0.45">
      <c r="B33" s="267"/>
      <c r="C33" s="268"/>
      <c r="D33" s="267"/>
      <c r="E33" s="268"/>
      <c r="F33" s="267"/>
      <c r="G33" s="268"/>
      <c r="H33" s="267"/>
      <c r="I33" s="270"/>
      <c r="J33" s="270"/>
      <c r="K33" s="268"/>
    </row>
    <row r="34" spans="2:11" s="51" customFormat="1" ht="16.5" customHeight="1" x14ac:dyDescent="0.45">
      <c r="B34" s="271"/>
      <c r="C34" s="272"/>
      <c r="D34" s="271"/>
      <c r="E34" s="272"/>
      <c r="F34" s="271"/>
      <c r="G34" s="272"/>
      <c r="H34" s="271"/>
      <c r="I34" s="273"/>
      <c r="J34" s="273"/>
      <c r="K34" s="272"/>
    </row>
    <row r="35" spans="2:11" s="52" customFormat="1" ht="16.5" customHeight="1" x14ac:dyDescent="0.45">
      <c r="B35" s="271"/>
      <c r="C35" s="272"/>
      <c r="D35" s="271"/>
      <c r="E35" s="272"/>
      <c r="F35" s="271"/>
      <c r="G35" s="272"/>
      <c r="H35" s="271"/>
      <c r="I35" s="273"/>
      <c r="J35" s="273"/>
      <c r="K35" s="272"/>
    </row>
    <row r="36" spans="2:11" s="52" customFormat="1" ht="16.5" customHeight="1" x14ac:dyDescent="0.45">
      <c r="B36" s="253" t="s">
        <v>62</v>
      </c>
      <c r="C36" s="254"/>
      <c r="D36" s="253" t="s">
        <v>62</v>
      </c>
      <c r="E36" s="254"/>
      <c r="F36" s="253" t="s">
        <v>62</v>
      </c>
      <c r="G36" s="254"/>
      <c r="H36" s="253" t="s">
        <v>62</v>
      </c>
      <c r="I36" s="257"/>
      <c r="J36" s="257"/>
      <c r="K36" s="254"/>
    </row>
    <row r="37" spans="2:11" s="52" customFormat="1" ht="16.5" customHeight="1" x14ac:dyDescent="0.45">
      <c r="B37" s="255"/>
      <c r="C37" s="256"/>
      <c r="D37" s="255"/>
      <c r="E37" s="256"/>
      <c r="F37" s="255"/>
      <c r="G37" s="256"/>
      <c r="H37" s="255"/>
      <c r="I37" s="258"/>
      <c r="J37" s="258"/>
      <c r="K37" s="256"/>
    </row>
  </sheetData>
  <mergeCells count="67">
    <mergeCell ref="B6:K6"/>
    <mergeCell ref="G1:I1"/>
    <mergeCell ref="J1:K1"/>
    <mergeCell ref="G2:I2"/>
    <mergeCell ref="J2:K2"/>
    <mergeCell ref="B3:K3"/>
    <mergeCell ref="B13:F13"/>
    <mergeCell ref="B7:C7"/>
    <mergeCell ref="D7:E7"/>
    <mergeCell ref="G7:K7"/>
    <mergeCell ref="B8:C8"/>
    <mergeCell ref="D8:F8"/>
    <mergeCell ref="H8:K8"/>
    <mergeCell ref="D9:E9"/>
    <mergeCell ref="I9:K9"/>
    <mergeCell ref="D11:G11"/>
    <mergeCell ref="I11:J11"/>
    <mergeCell ref="B12:G12"/>
    <mergeCell ref="B14:C14"/>
    <mergeCell ref="B15:E15"/>
    <mergeCell ref="G15:H15"/>
    <mergeCell ref="I15:K15"/>
    <mergeCell ref="B16:E16"/>
    <mergeCell ref="G16:H16"/>
    <mergeCell ref="I16:K16"/>
    <mergeCell ref="B17:K18"/>
    <mergeCell ref="C19:E19"/>
    <mergeCell ref="G19:H19"/>
    <mergeCell ref="I19:K19"/>
    <mergeCell ref="C20:E20"/>
    <mergeCell ref="G20:H20"/>
    <mergeCell ref="I20:K20"/>
    <mergeCell ref="C21:E21"/>
    <mergeCell ref="G21:H21"/>
    <mergeCell ref="I21:K21"/>
    <mergeCell ref="C22:E22"/>
    <mergeCell ref="G22:H22"/>
    <mergeCell ref="I22:K22"/>
    <mergeCell ref="C27:H27"/>
    <mergeCell ref="I27:K27"/>
    <mergeCell ref="C23:E23"/>
    <mergeCell ref="G23:H23"/>
    <mergeCell ref="I23:K23"/>
    <mergeCell ref="C24:E24"/>
    <mergeCell ref="G24:H24"/>
    <mergeCell ref="I24:K24"/>
    <mergeCell ref="B25:E25"/>
    <mergeCell ref="G25:H25"/>
    <mergeCell ref="I25:K25"/>
    <mergeCell ref="B26:H26"/>
    <mergeCell ref="I26:K26"/>
    <mergeCell ref="B28:H28"/>
    <mergeCell ref="I28:K28"/>
    <mergeCell ref="B29:K30"/>
    <mergeCell ref="B32:C33"/>
    <mergeCell ref="D32:E33"/>
    <mergeCell ref="F32:G33"/>
    <mergeCell ref="H32:K33"/>
    <mergeCell ref="B31:K31"/>
    <mergeCell ref="B34:C35"/>
    <mergeCell ref="D34:E35"/>
    <mergeCell ref="F34:G35"/>
    <mergeCell ref="H34:K35"/>
    <mergeCell ref="B36:C37"/>
    <mergeCell ref="D36:E37"/>
    <mergeCell ref="F36:G37"/>
    <mergeCell ref="H36:K37"/>
  </mergeCells>
  <printOptions horizontalCentered="1"/>
  <pageMargins left="0" right="0" top="0" bottom="0"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8BA94-9DC1-4141-B7A4-E806970E5BE3}">
  <dimension ref="A1:W36"/>
  <sheetViews>
    <sheetView rightToLeft="1" view="pageBreakPreview" topLeftCell="A10" zoomScale="130" zoomScaleNormal="100" zoomScaleSheetLayoutView="130" workbookViewId="0">
      <selection activeCell="B12" sqref="B12:G12"/>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 style="1" customWidth="1"/>
    <col min="7" max="7" width="8.85546875" style="1" customWidth="1"/>
    <col min="8" max="8" width="10.7109375" style="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178</v>
      </c>
      <c r="K1" s="250"/>
    </row>
    <row r="2" spans="2:23" ht="19.5" x14ac:dyDescent="0.5">
      <c r="G2" s="122" t="s">
        <v>68</v>
      </c>
      <c r="H2" s="122"/>
      <c r="I2" s="122"/>
      <c r="J2" s="250" t="s">
        <v>179</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180</v>
      </c>
      <c r="E8" s="287"/>
      <c r="F8" s="288"/>
      <c r="G8" s="32" t="s">
        <v>23</v>
      </c>
      <c r="H8" s="153" t="s">
        <v>42</v>
      </c>
      <c r="I8" s="232"/>
      <c r="J8" s="232"/>
      <c r="K8" s="233"/>
      <c r="P8" s="95"/>
      <c r="Q8" s="95"/>
      <c r="R8" s="95"/>
      <c r="S8" s="95"/>
      <c r="T8" s="95"/>
      <c r="U8" s="95"/>
      <c r="W8" s="2"/>
    </row>
    <row r="9" spans="2:23" ht="21" customHeight="1" x14ac:dyDescent="0.5">
      <c r="B9" s="12" t="s">
        <v>20</v>
      </c>
      <c r="C9" s="7"/>
      <c r="D9" s="145" t="s">
        <v>44</v>
      </c>
      <c r="E9" s="145"/>
      <c r="F9" s="25" t="s">
        <v>34</v>
      </c>
      <c r="G9" s="92" t="s">
        <v>45</v>
      </c>
      <c r="H9" s="7" t="s">
        <v>14</v>
      </c>
      <c r="I9" s="215" t="s">
        <v>43</v>
      </c>
      <c r="J9" s="215"/>
      <c r="K9" s="274"/>
      <c r="P9" s="95"/>
      <c r="Q9" s="95"/>
      <c r="R9" s="95"/>
      <c r="S9" s="95"/>
      <c r="T9" s="95"/>
      <c r="U9" s="95"/>
    </row>
    <row r="10" spans="2:23" ht="21" customHeight="1" x14ac:dyDescent="0.5">
      <c r="B10" s="13"/>
      <c r="C10" s="6"/>
      <c r="D10" s="93"/>
      <c r="E10" s="93"/>
      <c r="F10" s="62" t="s">
        <v>131</v>
      </c>
      <c r="G10" s="93" t="s">
        <v>45</v>
      </c>
      <c r="H10" s="6"/>
      <c r="I10" s="93" t="s">
        <v>132</v>
      </c>
      <c r="J10" s="93"/>
      <c r="K10" s="63"/>
      <c r="P10" s="95"/>
      <c r="Q10" s="95"/>
      <c r="R10" s="95"/>
      <c r="S10" s="95"/>
      <c r="T10" s="95"/>
      <c r="U10" s="95"/>
    </row>
    <row r="11" spans="2:23" ht="21" customHeight="1" x14ac:dyDescent="0.55000000000000004">
      <c r="B11" s="13" t="s">
        <v>15</v>
      </c>
      <c r="C11" s="6"/>
      <c r="D11" s="148" t="s">
        <v>46</v>
      </c>
      <c r="E11" s="148"/>
      <c r="F11" s="148"/>
      <c r="G11" s="148"/>
      <c r="H11" s="6" t="s">
        <v>21</v>
      </c>
      <c r="I11" s="150"/>
      <c r="J11" s="150"/>
      <c r="K11" s="14" t="s">
        <v>22</v>
      </c>
      <c r="P11" s="95"/>
      <c r="Q11" s="95"/>
      <c r="R11" s="95"/>
      <c r="S11" s="95"/>
      <c r="T11" s="95"/>
      <c r="U11" s="95"/>
    </row>
    <row r="12" spans="2:23" ht="21.75" customHeight="1" x14ac:dyDescent="0.5">
      <c r="B12" s="120" t="s">
        <v>181</v>
      </c>
      <c r="C12" s="121"/>
      <c r="D12" s="121"/>
      <c r="E12" s="121"/>
      <c r="F12" s="121"/>
      <c r="G12" s="121"/>
      <c r="H12" s="9"/>
      <c r="I12" s="9"/>
      <c r="J12" s="9"/>
      <c r="K12" s="15"/>
      <c r="P12" s="95"/>
      <c r="Q12" s="95"/>
      <c r="R12" s="95"/>
      <c r="S12" s="95"/>
      <c r="T12" s="95"/>
      <c r="U12" s="95"/>
    </row>
    <row r="13" spans="2:23" ht="21.75" customHeight="1" x14ac:dyDescent="0.45">
      <c r="B13" s="146" t="s">
        <v>76</v>
      </c>
      <c r="C13" s="147"/>
      <c r="D13" s="147"/>
      <c r="E13" s="147"/>
      <c r="F13" s="147"/>
      <c r="G13" s="8"/>
      <c r="H13" s="8"/>
      <c r="I13" s="8"/>
      <c r="J13" s="8"/>
      <c r="K13" s="16"/>
      <c r="P13" s="95"/>
      <c r="Q13" s="95"/>
      <c r="R13" s="95"/>
      <c r="S13" s="95"/>
      <c r="T13" s="95"/>
      <c r="U13" s="95"/>
    </row>
    <row r="14" spans="2:23" ht="2.25" customHeight="1" x14ac:dyDescent="0.45">
      <c r="B14" s="160"/>
      <c r="C14" s="161"/>
      <c r="D14" s="94"/>
      <c r="E14" s="94"/>
      <c r="F14" s="94"/>
      <c r="G14" s="94"/>
      <c r="H14" s="94"/>
      <c r="I14" s="94"/>
      <c r="J14" s="94"/>
      <c r="K14" s="22"/>
      <c r="P14" s="95"/>
      <c r="Q14" s="95"/>
      <c r="R14" s="95"/>
      <c r="S14" s="95"/>
      <c r="T14" s="95"/>
      <c r="U14" s="95"/>
    </row>
    <row r="15" spans="2:23" ht="27.75" customHeight="1" thickBot="1" x14ac:dyDescent="0.5">
      <c r="B15" s="178" t="s">
        <v>1</v>
      </c>
      <c r="C15" s="179"/>
      <c r="D15" s="179"/>
      <c r="E15" s="180"/>
      <c r="F15" s="53" t="s">
        <v>37</v>
      </c>
      <c r="G15" s="252" t="s">
        <v>82</v>
      </c>
      <c r="H15" s="181"/>
      <c r="I15" s="184" t="s">
        <v>2</v>
      </c>
      <c r="J15" s="181"/>
      <c r="K15" s="185"/>
      <c r="P15" s="95"/>
      <c r="Q15" s="95"/>
      <c r="R15" s="95"/>
      <c r="S15" s="95"/>
      <c r="T15" s="95"/>
      <c r="U15" s="95"/>
    </row>
    <row r="16" spans="2:23" ht="31.5" customHeight="1" thickBot="1" x14ac:dyDescent="0.5">
      <c r="B16" s="132" t="s">
        <v>27</v>
      </c>
      <c r="C16" s="133"/>
      <c r="D16" s="133"/>
      <c r="E16" s="134"/>
      <c r="F16" s="26">
        <f>SUM(G16:K16)</f>
        <v>29642170120</v>
      </c>
      <c r="G16" s="182">
        <f>ص.و24!F16</f>
        <v>28457270120</v>
      </c>
      <c r="H16" s="183"/>
      <c r="I16" s="128">
        <v>1184900000</v>
      </c>
      <c r="J16" s="129"/>
      <c r="K16" s="129"/>
      <c r="P16" s="95"/>
      <c r="Q16" s="95"/>
      <c r="R16" s="95"/>
      <c r="S16" s="95"/>
      <c r="T16" s="95"/>
      <c r="U16" s="95"/>
    </row>
    <row r="17" spans="1:21" ht="12" customHeight="1" x14ac:dyDescent="0.45">
      <c r="B17" s="226" t="s">
        <v>56</v>
      </c>
      <c r="C17" s="227"/>
      <c r="D17" s="227"/>
      <c r="E17" s="227"/>
      <c r="F17" s="227"/>
      <c r="G17" s="227"/>
      <c r="H17" s="227"/>
      <c r="I17" s="227"/>
      <c r="J17" s="227"/>
      <c r="K17" s="228"/>
      <c r="P17" s="95"/>
      <c r="Q17" s="95"/>
      <c r="R17" s="95"/>
      <c r="S17" s="95"/>
      <c r="T17" s="95"/>
      <c r="U17" s="95"/>
    </row>
    <row r="18" spans="1:21" ht="12" customHeight="1" x14ac:dyDescent="0.45">
      <c r="B18" s="229"/>
      <c r="C18" s="230"/>
      <c r="D18" s="230"/>
      <c r="E18" s="230"/>
      <c r="F18" s="230"/>
      <c r="G18" s="230"/>
      <c r="H18" s="230"/>
      <c r="I18" s="230"/>
      <c r="J18" s="230"/>
      <c r="K18" s="231"/>
      <c r="P18" s="95"/>
      <c r="Q18" s="95"/>
      <c r="R18" s="95"/>
      <c r="S18" s="95"/>
      <c r="T18" s="95"/>
      <c r="U18" s="95"/>
    </row>
    <row r="19" spans="1:21" ht="21" customHeight="1" x14ac:dyDescent="0.45">
      <c r="A19" s="4"/>
      <c r="B19" s="17"/>
      <c r="C19" s="130" t="s">
        <v>32</v>
      </c>
      <c r="D19" s="130"/>
      <c r="E19" s="130"/>
      <c r="F19" s="10">
        <f>I19+G19</f>
        <v>0</v>
      </c>
      <c r="G19" s="135">
        <f>'ص.و.5 '!F18</f>
        <v>0</v>
      </c>
      <c r="H19" s="136"/>
      <c r="I19" s="139">
        <f>I16*B19</f>
        <v>0</v>
      </c>
      <c r="J19" s="140"/>
      <c r="K19" s="140"/>
      <c r="P19" s="95"/>
      <c r="Q19" s="95"/>
      <c r="R19" s="95"/>
      <c r="S19" s="95"/>
      <c r="T19" s="95"/>
      <c r="U19" s="95"/>
    </row>
    <row r="20" spans="1:21" ht="21" customHeight="1" x14ac:dyDescent="0.45">
      <c r="A20" s="4">
        <v>0.1</v>
      </c>
      <c r="B20" s="18">
        <v>0.1</v>
      </c>
      <c r="C20" s="130" t="s">
        <v>4</v>
      </c>
      <c r="D20" s="130"/>
      <c r="E20" s="130"/>
      <c r="F20" s="10">
        <f>I20+G20</f>
        <v>2964217012</v>
      </c>
      <c r="G20" s="135">
        <f>G16*B20</f>
        <v>2845727012</v>
      </c>
      <c r="H20" s="136"/>
      <c r="I20" s="139">
        <f>I16*B20</f>
        <v>118490000</v>
      </c>
      <c r="J20" s="140"/>
      <c r="K20" s="140"/>
      <c r="P20" s="95"/>
      <c r="Q20" s="95"/>
      <c r="R20" s="95"/>
      <c r="S20" s="95"/>
      <c r="T20" s="95"/>
      <c r="U20" s="95"/>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1482108506</v>
      </c>
      <c r="G22" s="135">
        <f>G16*B22</f>
        <v>1422863506</v>
      </c>
      <c r="H22" s="136"/>
      <c r="I22" s="139">
        <f>I16*B22</f>
        <v>59245000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4446325518</v>
      </c>
      <c r="G25" s="162">
        <f>SUM(G19:H24)</f>
        <v>4268590518</v>
      </c>
      <c r="H25" s="163"/>
      <c r="I25" s="128">
        <f>SUM(I19:K24)</f>
        <v>177735000</v>
      </c>
      <c r="J25" s="192"/>
      <c r="K25" s="192"/>
    </row>
    <row r="26" spans="1:21" ht="21" customHeight="1" x14ac:dyDescent="0.45">
      <c r="B26" s="126" t="s">
        <v>7</v>
      </c>
      <c r="C26" s="127"/>
      <c r="D26" s="127"/>
      <c r="E26" s="127"/>
      <c r="F26" s="127"/>
      <c r="G26" s="127"/>
      <c r="H26" s="127"/>
      <c r="I26" s="186">
        <f>I16-I25</f>
        <v>1007165000</v>
      </c>
      <c r="J26" s="187"/>
      <c r="K26" s="187"/>
    </row>
    <row r="27" spans="1:21" ht="21" customHeight="1" thickBot="1" x14ac:dyDescent="0.5">
      <c r="B27" s="37">
        <v>0</v>
      </c>
      <c r="C27" s="215" t="s">
        <v>8</v>
      </c>
      <c r="D27" s="215"/>
      <c r="E27" s="215"/>
      <c r="F27" s="215"/>
      <c r="G27" s="215"/>
      <c r="H27" s="215"/>
      <c r="I27" s="193"/>
      <c r="J27" s="194"/>
      <c r="K27" s="194"/>
    </row>
    <row r="28" spans="1:21" ht="27" customHeight="1" thickTop="1" thickBot="1" x14ac:dyDescent="0.55000000000000004">
      <c r="B28" s="216" t="s">
        <v>9</v>
      </c>
      <c r="C28" s="217"/>
      <c r="D28" s="217"/>
      <c r="E28" s="217"/>
      <c r="F28" s="217"/>
      <c r="G28" s="217"/>
      <c r="H28" s="217"/>
      <c r="I28" s="218">
        <f>I26+I27</f>
        <v>1007165000</v>
      </c>
      <c r="J28" s="219"/>
      <c r="K28" s="219"/>
    </row>
    <row r="29" spans="1:21" ht="20.25" customHeight="1" thickTop="1" x14ac:dyDescent="0.45">
      <c r="B29" s="259" t="s">
        <v>177</v>
      </c>
      <c r="C29" s="260"/>
      <c r="D29" s="260"/>
      <c r="E29" s="260"/>
      <c r="F29" s="260"/>
      <c r="G29" s="260"/>
      <c r="H29" s="260"/>
      <c r="I29" s="260"/>
      <c r="J29" s="260"/>
      <c r="K29" s="261"/>
    </row>
    <row r="30" spans="1:2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6:K6"/>
    <mergeCell ref="G1:I1"/>
    <mergeCell ref="J1:K1"/>
    <mergeCell ref="G2:I2"/>
    <mergeCell ref="J2:K2"/>
    <mergeCell ref="B3:K3"/>
    <mergeCell ref="B13:F13"/>
    <mergeCell ref="B7:C7"/>
    <mergeCell ref="D7:E7"/>
    <mergeCell ref="G7:K7"/>
    <mergeCell ref="B8:C8"/>
    <mergeCell ref="D8:F8"/>
    <mergeCell ref="H8:K8"/>
    <mergeCell ref="D9:E9"/>
    <mergeCell ref="I9:K9"/>
    <mergeCell ref="D11:G11"/>
    <mergeCell ref="I11:J11"/>
    <mergeCell ref="B12:G12"/>
    <mergeCell ref="B14:C14"/>
    <mergeCell ref="B15:E15"/>
    <mergeCell ref="G15:H15"/>
    <mergeCell ref="I15:K15"/>
    <mergeCell ref="B16:E16"/>
    <mergeCell ref="G16:H16"/>
    <mergeCell ref="I16:K16"/>
    <mergeCell ref="B17:K18"/>
    <mergeCell ref="C19:E19"/>
    <mergeCell ref="G19:H19"/>
    <mergeCell ref="I19:K19"/>
    <mergeCell ref="C20:E20"/>
    <mergeCell ref="G20:H20"/>
    <mergeCell ref="I20:K20"/>
    <mergeCell ref="C21:E21"/>
    <mergeCell ref="G21:H21"/>
    <mergeCell ref="I21:K21"/>
    <mergeCell ref="C22:E22"/>
    <mergeCell ref="G22:H22"/>
    <mergeCell ref="I22:K22"/>
    <mergeCell ref="C27:H27"/>
    <mergeCell ref="I27:K27"/>
    <mergeCell ref="C23:E23"/>
    <mergeCell ref="G23:H23"/>
    <mergeCell ref="I23:K23"/>
    <mergeCell ref="C24:E24"/>
    <mergeCell ref="G24:H24"/>
    <mergeCell ref="I24:K24"/>
    <mergeCell ref="B25:E25"/>
    <mergeCell ref="G25:H25"/>
    <mergeCell ref="I25:K25"/>
    <mergeCell ref="B26:H26"/>
    <mergeCell ref="I26:K26"/>
    <mergeCell ref="B28:H28"/>
    <mergeCell ref="I28:K28"/>
    <mergeCell ref="B29:K30"/>
    <mergeCell ref="B31:C32"/>
    <mergeCell ref="D31:E32"/>
    <mergeCell ref="F31:G32"/>
    <mergeCell ref="H31:K32"/>
    <mergeCell ref="B33:C34"/>
    <mergeCell ref="D33:E34"/>
    <mergeCell ref="F33:G34"/>
    <mergeCell ref="H33:K34"/>
    <mergeCell ref="B35:C36"/>
    <mergeCell ref="D35:E36"/>
    <mergeCell ref="F35:G36"/>
    <mergeCell ref="H35:K36"/>
  </mergeCells>
  <printOptions horizontalCentered="1"/>
  <pageMargins left="0" right="0" top="0" bottom="0"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941D3-3236-43B0-B121-B1C6F1B52C85}">
  <dimension ref="A1:W36"/>
  <sheetViews>
    <sheetView rightToLeft="1" view="pageBreakPreview" topLeftCell="A10" zoomScale="130" zoomScaleNormal="100" zoomScaleSheetLayoutView="130" workbookViewId="0">
      <selection activeCell="F25" sqref="F25"/>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 style="1" customWidth="1"/>
    <col min="7" max="7" width="8.85546875" style="1" customWidth="1"/>
    <col min="8" max="8" width="10.7109375" style="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182</v>
      </c>
      <c r="K1" s="250"/>
    </row>
    <row r="2" spans="2:23" ht="19.5" x14ac:dyDescent="0.5">
      <c r="G2" s="122" t="s">
        <v>68</v>
      </c>
      <c r="H2" s="122"/>
      <c r="I2" s="122"/>
      <c r="J2" s="250" t="s">
        <v>183</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184</v>
      </c>
      <c r="E8" s="287"/>
      <c r="F8" s="288"/>
      <c r="G8" s="32" t="s">
        <v>23</v>
      </c>
      <c r="H8" s="153" t="s">
        <v>42</v>
      </c>
      <c r="I8" s="232"/>
      <c r="J8" s="232"/>
      <c r="K8" s="233"/>
      <c r="P8" s="95"/>
      <c r="Q8" s="95"/>
      <c r="R8" s="95"/>
      <c r="S8" s="95"/>
      <c r="T8" s="95"/>
      <c r="U8" s="95"/>
      <c r="W8" s="2"/>
    </row>
    <row r="9" spans="2:23" ht="21" customHeight="1" x14ac:dyDescent="0.5">
      <c r="B9" s="12" t="s">
        <v>20</v>
      </c>
      <c r="C9" s="7"/>
      <c r="D9" s="145" t="s">
        <v>44</v>
      </c>
      <c r="E9" s="145"/>
      <c r="F9" s="25" t="s">
        <v>34</v>
      </c>
      <c r="G9" s="92" t="s">
        <v>45</v>
      </c>
      <c r="H9" s="7" t="s">
        <v>14</v>
      </c>
      <c r="I9" s="215" t="s">
        <v>43</v>
      </c>
      <c r="J9" s="215"/>
      <c r="K9" s="274"/>
      <c r="P9" s="95"/>
      <c r="Q9" s="95"/>
      <c r="R9" s="95"/>
      <c r="S9" s="95"/>
      <c r="T9" s="95"/>
      <c r="U9" s="95"/>
    </row>
    <row r="10" spans="2:23" ht="21" customHeight="1" x14ac:dyDescent="0.5">
      <c r="B10" s="13"/>
      <c r="C10" s="6"/>
      <c r="D10" s="93"/>
      <c r="E10" s="93"/>
      <c r="F10" s="62" t="s">
        <v>131</v>
      </c>
      <c r="G10" s="93" t="s">
        <v>45</v>
      </c>
      <c r="H10" s="6"/>
      <c r="I10" s="93" t="s">
        <v>132</v>
      </c>
      <c r="J10" s="93"/>
      <c r="K10" s="63"/>
      <c r="P10" s="95"/>
      <c r="Q10" s="95"/>
      <c r="R10" s="95"/>
      <c r="S10" s="95"/>
      <c r="T10" s="95"/>
      <c r="U10" s="95"/>
    </row>
    <row r="11" spans="2:23" ht="21" customHeight="1" x14ac:dyDescent="0.55000000000000004">
      <c r="B11" s="13" t="s">
        <v>15</v>
      </c>
      <c r="C11" s="6"/>
      <c r="D11" s="148" t="s">
        <v>46</v>
      </c>
      <c r="E11" s="148"/>
      <c r="F11" s="148"/>
      <c r="G11" s="148"/>
      <c r="H11" s="6" t="s">
        <v>21</v>
      </c>
      <c r="I11" s="150"/>
      <c r="J11" s="150"/>
      <c r="K11" s="14" t="s">
        <v>22</v>
      </c>
      <c r="P11" s="95"/>
      <c r="Q11" s="95"/>
      <c r="R11" s="95"/>
      <c r="S11" s="95"/>
      <c r="T11" s="95"/>
      <c r="U11" s="95"/>
    </row>
    <row r="12" spans="2:23" ht="21.75" customHeight="1" x14ac:dyDescent="0.5">
      <c r="B12" s="120" t="s">
        <v>185</v>
      </c>
      <c r="C12" s="121"/>
      <c r="D12" s="121"/>
      <c r="E12" s="121"/>
      <c r="F12" s="121"/>
      <c r="G12" s="121"/>
      <c r="H12" s="9"/>
      <c r="I12" s="9"/>
      <c r="J12" s="9"/>
      <c r="K12" s="15"/>
      <c r="P12" s="95"/>
      <c r="Q12" s="95"/>
      <c r="R12" s="95"/>
      <c r="S12" s="95"/>
      <c r="T12" s="95"/>
      <c r="U12" s="95"/>
    </row>
    <row r="13" spans="2:23" ht="21.75" customHeight="1" x14ac:dyDescent="0.45">
      <c r="B13" s="146" t="s">
        <v>76</v>
      </c>
      <c r="C13" s="147"/>
      <c r="D13" s="147"/>
      <c r="E13" s="147"/>
      <c r="F13" s="147"/>
      <c r="G13" s="8"/>
      <c r="H13" s="8"/>
      <c r="I13" s="8"/>
      <c r="J13" s="8"/>
      <c r="K13" s="16"/>
      <c r="P13" s="95"/>
      <c r="Q13" s="95"/>
      <c r="R13" s="95"/>
      <c r="S13" s="95"/>
      <c r="T13" s="95"/>
      <c r="U13" s="95"/>
    </row>
    <row r="14" spans="2:23" ht="2.25" customHeight="1" x14ac:dyDescent="0.45">
      <c r="B14" s="160"/>
      <c r="C14" s="161"/>
      <c r="D14" s="94"/>
      <c r="E14" s="94"/>
      <c r="F14" s="94"/>
      <c r="G14" s="94"/>
      <c r="H14" s="94"/>
      <c r="I14" s="94"/>
      <c r="J14" s="94"/>
      <c r="K14" s="22"/>
      <c r="P14" s="95"/>
      <c r="Q14" s="95"/>
      <c r="R14" s="95"/>
      <c r="S14" s="95"/>
      <c r="T14" s="95"/>
      <c r="U14" s="95"/>
    </row>
    <row r="15" spans="2:23" ht="27.75" customHeight="1" thickBot="1" x14ac:dyDescent="0.5">
      <c r="B15" s="178" t="s">
        <v>1</v>
      </c>
      <c r="C15" s="179"/>
      <c r="D15" s="179"/>
      <c r="E15" s="180"/>
      <c r="F15" s="53" t="s">
        <v>37</v>
      </c>
      <c r="G15" s="252" t="s">
        <v>82</v>
      </c>
      <c r="H15" s="181"/>
      <c r="I15" s="184" t="s">
        <v>2</v>
      </c>
      <c r="J15" s="181"/>
      <c r="K15" s="185"/>
      <c r="P15" s="95"/>
      <c r="Q15" s="95"/>
      <c r="R15" s="95"/>
      <c r="S15" s="95"/>
      <c r="T15" s="95"/>
      <c r="U15" s="95"/>
    </row>
    <row r="16" spans="2:23" ht="31.5" customHeight="1" thickBot="1" x14ac:dyDescent="0.5">
      <c r="B16" s="132" t="s">
        <v>27</v>
      </c>
      <c r="C16" s="133"/>
      <c r="D16" s="133"/>
      <c r="E16" s="134"/>
      <c r="F16" s="26">
        <f>SUM(G16:K16)</f>
        <v>29661670120</v>
      </c>
      <c r="G16" s="182">
        <f>ص.و25!F16</f>
        <v>29642170120</v>
      </c>
      <c r="H16" s="183"/>
      <c r="I16" s="128">
        <v>19500000</v>
      </c>
      <c r="J16" s="129"/>
      <c r="K16" s="129"/>
      <c r="P16" s="95"/>
      <c r="Q16" s="95"/>
      <c r="R16" s="95"/>
      <c r="S16" s="95"/>
      <c r="T16" s="95"/>
      <c r="U16" s="95"/>
    </row>
    <row r="17" spans="1:21" ht="12" customHeight="1" x14ac:dyDescent="0.45">
      <c r="B17" s="226" t="s">
        <v>56</v>
      </c>
      <c r="C17" s="227"/>
      <c r="D17" s="227"/>
      <c r="E17" s="227"/>
      <c r="F17" s="227"/>
      <c r="G17" s="227"/>
      <c r="H17" s="227"/>
      <c r="I17" s="227"/>
      <c r="J17" s="227"/>
      <c r="K17" s="228"/>
      <c r="P17" s="95"/>
      <c r="Q17" s="95"/>
      <c r="R17" s="95"/>
      <c r="S17" s="95"/>
      <c r="T17" s="95"/>
      <c r="U17" s="95"/>
    </row>
    <row r="18" spans="1:21" ht="12" customHeight="1" x14ac:dyDescent="0.45">
      <c r="B18" s="229"/>
      <c r="C18" s="230"/>
      <c r="D18" s="230"/>
      <c r="E18" s="230"/>
      <c r="F18" s="230"/>
      <c r="G18" s="230"/>
      <c r="H18" s="230"/>
      <c r="I18" s="230"/>
      <c r="J18" s="230"/>
      <c r="K18" s="231"/>
      <c r="P18" s="95"/>
      <c r="Q18" s="95"/>
      <c r="R18" s="95"/>
      <c r="S18" s="95"/>
      <c r="T18" s="95"/>
      <c r="U18" s="95"/>
    </row>
    <row r="19" spans="1:21" ht="21" customHeight="1" x14ac:dyDescent="0.45">
      <c r="A19" s="4"/>
      <c r="B19" s="17"/>
      <c r="C19" s="130" t="s">
        <v>32</v>
      </c>
      <c r="D19" s="130"/>
      <c r="E19" s="130"/>
      <c r="F19" s="10">
        <f>I19+G19</f>
        <v>0</v>
      </c>
      <c r="G19" s="135">
        <f>'ص.و.5 '!F18</f>
        <v>0</v>
      </c>
      <c r="H19" s="136"/>
      <c r="I19" s="139">
        <f>I16*B19</f>
        <v>0</v>
      </c>
      <c r="J19" s="140"/>
      <c r="K19" s="140"/>
      <c r="P19" s="95"/>
      <c r="Q19" s="95"/>
      <c r="R19" s="95"/>
      <c r="S19" s="95"/>
      <c r="T19" s="95"/>
      <c r="U19" s="95"/>
    </row>
    <row r="20" spans="1:21" ht="21" customHeight="1" x14ac:dyDescent="0.45">
      <c r="A20" s="4">
        <v>0.1</v>
      </c>
      <c r="B20" s="18">
        <v>0.1</v>
      </c>
      <c r="C20" s="130" t="s">
        <v>4</v>
      </c>
      <c r="D20" s="130"/>
      <c r="E20" s="130"/>
      <c r="F20" s="10">
        <f>I20+G20</f>
        <v>2966167012</v>
      </c>
      <c r="G20" s="135">
        <f>G16*B20</f>
        <v>2964217012</v>
      </c>
      <c r="H20" s="136"/>
      <c r="I20" s="139">
        <f>I16*B20</f>
        <v>1950000</v>
      </c>
      <c r="J20" s="140"/>
      <c r="K20" s="140"/>
      <c r="P20" s="95"/>
      <c r="Q20" s="95"/>
      <c r="R20" s="95"/>
      <c r="S20" s="95"/>
      <c r="T20" s="95"/>
      <c r="U20" s="95"/>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1483083506</v>
      </c>
      <c r="G22" s="135">
        <f>G16*B22</f>
        <v>1482108506</v>
      </c>
      <c r="H22" s="136"/>
      <c r="I22" s="139">
        <f>I16*B22</f>
        <v>975000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4449250518</v>
      </c>
      <c r="G25" s="162">
        <f>SUM(G19:H24)</f>
        <v>4446325518</v>
      </c>
      <c r="H25" s="163"/>
      <c r="I25" s="128">
        <f>SUM(I19:K24)</f>
        <v>2925000</v>
      </c>
      <c r="J25" s="192"/>
      <c r="K25" s="192"/>
    </row>
    <row r="26" spans="1:21" ht="21" customHeight="1" x14ac:dyDescent="0.45">
      <c r="B26" s="126" t="s">
        <v>7</v>
      </c>
      <c r="C26" s="127"/>
      <c r="D26" s="127"/>
      <c r="E26" s="127"/>
      <c r="F26" s="127"/>
      <c r="G26" s="127"/>
      <c r="H26" s="127"/>
      <c r="I26" s="186">
        <f>I16-I25</f>
        <v>16575000</v>
      </c>
      <c r="J26" s="187"/>
      <c r="K26" s="187"/>
    </row>
    <row r="27" spans="1:21" ht="21" customHeight="1" thickBot="1" x14ac:dyDescent="0.5">
      <c r="B27" s="37">
        <v>0</v>
      </c>
      <c r="C27" s="215" t="s">
        <v>8</v>
      </c>
      <c r="D27" s="215"/>
      <c r="E27" s="215"/>
      <c r="F27" s="215"/>
      <c r="G27" s="215"/>
      <c r="H27" s="215"/>
      <c r="I27" s="193">
        <v>495000</v>
      </c>
      <c r="J27" s="194"/>
      <c r="K27" s="194"/>
    </row>
    <row r="28" spans="1:21" ht="27" customHeight="1" thickTop="1" thickBot="1" x14ac:dyDescent="0.55000000000000004">
      <c r="B28" s="216" t="s">
        <v>9</v>
      </c>
      <c r="C28" s="217"/>
      <c r="D28" s="217"/>
      <c r="E28" s="217"/>
      <c r="F28" s="217"/>
      <c r="G28" s="217"/>
      <c r="H28" s="217"/>
      <c r="I28" s="218">
        <f>I26+I27</f>
        <v>17070000</v>
      </c>
      <c r="J28" s="219"/>
      <c r="K28" s="219"/>
    </row>
    <row r="29" spans="1:21" ht="20.25" customHeight="1" thickTop="1" x14ac:dyDescent="0.45">
      <c r="B29" s="259" t="s">
        <v>177</v>
      </c>
      <c r="C29" s="260"/>
      <c r="D29" s="260"/>
      <c r="E29" s="260"/>
      <c r="F29" s="260"/>
      <c r="G29" s="260"/>
      <c r="H29" s="260"/>
      <c r="I29" s="260"/>
      <c r="J29" s="260"/>
      <c r="K29" s="261"/>
    </row>
    <row r="30" spans="1:2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6:K6"/>
    <mergeCell ref="G1:I1"/>
    <mergeCell ref="J1:K1"/>
    <mergeCell ref="G2:I2"/>
    <mergeCell ref="J2:K2"/>
    <mergeCell ref="B3:K3"/>
    <mergeCell ref="B13:F13"/>
    <mergeCell ref="B7:C7"/>
    <mergeCell ref="D7:E7"/>
    <mergeCell ref="G7:K7"/>
    <mergeCell ref="B8:C8"/>
    <mergeCell ref="D8:F8"/>
    <mergeCell ref="H8:K8"/>
    <mergeCell ref="D9:E9"/>
    <mergeCell ref="I9:K9"/>
    <mergeCell ref="D11:G11"/>
    <mergeCell ref="I11:J11"/>
    <mergeCell ref="B12:G12"/>
    <mergeCell ref="B14:C14"/>
    <mergeCell ref="B15:E15"/>
    <mergeCell ref="G15:H15"/>
    <mergeCell ref="I15:K15"/>
    <mergeCell ref="B16:E16"/>
    <mergeCell ref="G16:H16"/>
    <mergeCell ref="I16:K16"/>
    <mergeCell ref="B17:K18"/>
    <mergeCell ref="C19:E19"/>
    <mergeCell ref="G19:H19"/>
    <mergeCell ref="I19:K19"/>
    <mergeCell ref="C20:E20"/>
    <mergeCell ref="G20:H20"/>
    <mergeCell ref="I20:K20"/>
    <mergeCell ref="C21:E21"/>
    <mergeCell ref="G21:H21"/>
    <mergeCell ref="I21:K21"/>
    <mergeCell ref="C22:E22"/>
    <mergeCell ref="G22:H22"/>
    <mergeCell ref="I22:K22"/>
    <mergeCell ref="C27:H27"/>
    <mergeCell ref="I27:K27"/>
    <mergeCell ref="C23:E23"/>
    <mergeCell ref="G23:H23"/>
    <mergeCell ref="I23:K23"/>
    <mergeCell ref="C24:E24"/>
    <mergeCell ref="G24:H24"/>
    <mergeCell ref="I24:K24"/>
    <mergeCell ref="B25:E25"/>
    <mergeCell ref="G25:H25"/>
    <mergeCell ref="I25:K25"/>
    <mergeCell ref="B26:H26"/>
    <mergeCell ref="I26:K26"/>
    <mergeCell ref="B28:H28"/>
    <mergeCell ref="I28:K28"/>
    <mergeCell ref="B29:K30"/>
    <mergeCell ref="B31:C32"/>
    <mergeCell ref="D31:E32"/>
    <mergeCell ref="F31:G32"/>
    <mergeCell ref="H31:K32"/>
    <mergeCell ref="B33:C34"/>
    <mergeCell ref="D33:E34"/>
    <mergeCell ref="F33:G34"/>
    <mergeCell ref="H33:K34"/>
    <mergeCell ref="B35:C36"/>
    <mergeCell ref="D35:E36"/>
    <mergeCell ref="F35:G36"/>
    <mergeCell ref="H35:K36"/>
  </mergeCells>
  <printOptions horizontalCentered="1"/>
  <pageMargins left="0" right="0" top="0" bottom="0"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6A4D-8075-4B25-B22D-73AB449CD4FD}">
  <dimension ref="A1:W36"/>
  <sheetViews>
    <sheetView rightToLeft="1" view="pageBreakPreview" topLeftCell="A7" zoomScale="110" zoomScaleNormal="100" zoomScaleSheetLayoutView="110" workbookViewId="0">
      <selection activeCell="G16" sqref="G16:H16"/>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 style="1" customWidth="1"/>
    <col min="7" max="7" width="8.85546875" style="1" customWidth="1"/>
    <col min="8" max="8" width="10.7109375" style="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188</v>
      </c>
      <c r="K1" s="250"/>
    </row>
    <row r="2" spans="2:23" ht="19.5" x14ac:dyDescent="0.5">
      <c r="G2" s="122" t="s">
        <v>68</v>
      </c>
      <c r="H2" s="122"/>
      <c r="I2" s="122"/>
      <c r="J2" s="250" t="s">
        <v>187</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192</v>
      </c>
      <c r="E8" s="287"/>
      <c r="F8" s="288"/>
      <c r="G8" s="32" t="s">
        <v>23</v>
      </c>
      <c r="H8" s="153" t="s">
        <v>42</v>
      </c>
      <c r="I8" s="232"/>
      <c r="J8" s="232"/>
      <c r="K8" s="233"/>
      <c r="P8" s="99"/>
      <c r="Q8" s="99"/>
      <c r="R8" s="99"/>
      <c r="S8" s="99"/>
      <c r="T8" s="99"/>
      <c r="U8" s="99"/>
      <c r="W8" s="2"/>
    </row>
    <row r="9" spans="2:23" ht="21" customHeight="1" x14ac:dyDescent="0.5">
      <c r="B9" s="12" t="s">
        <v>20</v>
      </c>
      <c r="C9" s="7"/>
      <c r="D9" s="145" t="s">
        <v>44</v>
      </c>
      <c r="E9" s="145"/>
      <c r="F9" s="25" t="s">
        <v>34</v>
      </c>
      <c r="G9" s="97" t="s">
        <v>45</v>
      </c>
      <c r="H9" s="7" t="s">
        <v>14</v>
      </c>
      <c r="I9" s="215" t="s">
        <v>43</v>
      </c>
      <c r="J9" s="215"/>
      <c r="K9" s="274"/>
      <c r="P9" s="99"/>
      <c r="Q9" s="99"/>
      <c r="R9" s="99"/>
      <c r="S9" s="99"/>
      <c r="T9" s="99"/>
      <c r="U9" s="99"/>
    </row>
    <row r="10" spans="2:23" ht="21" customHeight="1" x14ac:dyDescent="0.5">
      <c r="B10" s="13"/>
      <c r="C10" s="6"/>
      <c r="D10" s="98"/>
      <c r="E10" s="98"/>
      <c r="F10" s="62" t="s">
        <v>131</v>
      </c>
      <c r="G10" s="98" t="s">
        <v>45</v>
      </c>
      <c r="H10" s="6"/>
      <c r="I10" s="98" t="s">
        <v>132</v>
      </c>
      <c r="J10" s="98"/>
      <c r="K10" s="63"/>
      <c r="P10" s="99"/>
      <c r="Q10" s="99"/>
      <c r="R10" s="99"/>
      <c r="S10" s="99"/>
      <c r="T10" s="99"/>
      <c r="U10" s="99"/>
    </row>
    <row r="11" spans="2:23" ht="21" customHeight="1" x14ac:dyDescent="0.55000000000000004">
      <c r="B11" s="13" t="s">
        <v>15</v>
      </c>
      <c r="C11" s="6"/>
      <c r="D11" s="148" t="s">
        <v>46</v>
      </c>
      <c r="E11" s="148"/>
      <c r="F11" s="148"/>
      <c r="G11" s="148"/>
      <c r="H11" s="6" t="s">
        <v>21</v>
      </c>
      <c r="I11" s="150"/>
      <c r="J11" s="150"/>
      <c r="K11" s="14" t="s">
        <v>22</v>
      </c>
      <c r="P11" s="99"/>
      <c r="Q11" s="99"/>
      <c r="R11" s="99"/>
      <c r="S11" s="99"/>
      <c r="T11" s="99"/>
      <c r="U11" s="99"/>
    </row>
    <row r="12" spans="2:23" ht="21.75" customHeight="1" x14ac:dyDescent="0.5">
      <c r="B12" s="120" t="s">
        <v>189</v>
      </c>
      <c r="C12" s="121"/>
      <c r="D12" s="121"/>
      <c r="E12" s="121"/>
      <c r="F12" s="121"/>
      <c r="G12" s="121"/>
      <c r="H12" s="9"/>
      <c r="I12" s="9"/>
      <c r="J12" s="9"/>
      <c r="K12" s="15"/>
      <c r="P12" s="99"/>
      <c r="Q12" s="99"/>
      <c r="R12" s="99"/>
      <c r="S12" s="99"/>
      <c r="T12" s="99"/>
      <c r="U12" s="99"/>
    </row>
    <row r="13" spans="2:23" ht="21.75" customHeight="1" x14ac:dyDescent="0.45">
      <c r="B13" s="146" t="s">
        <v>76</v>
      </c>
      <c r="C13" s="147"/>
      <c r="D13" s="147"/>
      <c r="E13" s="147"/>
      <c r="F13" s="147"/>
      <c r="G13" s="8"/>
      <c r="H13" s="8"/>
      <c r="I13" s="8"/>
      <c r="J13" s="8"/>
      <c r="K13" s="16"/>
      <c r="P13" s="99"/>
      <c r="Q13" s="99"/>
      <c r="R13" s="99"/>
      <c r="S13" s="99"/>
      <c r="T13" s="99"/>
      <c r="U13" s="99"/>
    </row>
    <row r="14" spans="2:23" ht="2.25" customHeight="1" x14ac:dyDescent="0.45">
      <c r="B14" s="160"/>
      <c r="C14" s="161"/>
      <c r="D14" s="96"/>
      <c r="E14" s="96"/>
      <c r="F14" s="96"/>
      <c r="G14" s="96"/>
      <c r="H14" s="96"/>
      <c r="I14" s="96"/>
      <c r="J14" s="96"/>
      <c r="K14" s="22"/>
      <c r="P14" s="99"/>
      <c r="Q14" s="99"/>
      <c r="R14" s="99"/>
      <c r="S14" s="99"/>
      <c r="T14" s="99"/>
      <c r="U14" s="99"/>
    </row>
    <row r="15" spans="2:23" ht="27.75" customHeight="1" thickBot="1" x14ac:dyDescent="0.5">
      <c r="B15" s="178" t="s">
        <v>1</v>
      </c>
      <c r="C15" s="179"/>
      <c r="D15" s="179"/>
      <c r="E15" s="180"/>
      <c r="F15" s="53" t="s">
        <v>37</v>
      </c>
      <c r="G15" s="252" t="s">
        <v>82</v>
      </c>
      <c r="H15" s="181"/>
      <c r="I15" s="184" t="s">
        <v>2</v>
      </c>
      <c r="J15" s="181"/>
      <c r="K15" s="185"/>
      <c r="P15" s="99"/>
      <c r="Q15" s="99"/>
      <c r="R15" s="99"/>
      <c r="S15" s="99"/>
      <c r="T15" s="99"/>
      <c r="U15" s="99"/>
    </row>
    <row r="16" spans="2:23" ht="31.5" customHeight="1" thickBot="1" x14ac:dyDescent="0.5">
      <c r="B16" s="132" t="s">
        <v>27</v>
      </c>
      <c r="C16" s="133"/>
      <c r="D16" s="133"/>
      <c r="E16" s="134"/>
      <c r="F16" s="26">
        <f>SUM(G16:K16)</f>
        <v>29667170120</v>
      </c>
      <c r="G16" s="182">
        <v>29661670120</v>
      </c>
      <c r="H16" s="183"/>
      <c r="I16" s="128">
        <v>5500000</v>
      </c>
      <c r="J16" s="129"/>
      <c r="K16" s="129"/>
      <c r="P16" s="99"/>
      <c r="Q16" s="99"/>
      <c r="R16" s="99"/>
      <c r="S16" s="99"/>
      <c r="T16" s="99"/>
      <c r="U16" s="99"/>
    </row>
    <row r="17" spans="1:21" ht="12" customHeight="1" x14ac:dyDescent="0.45">
      <c r="B17" s="226" t="s">
        <v>56</v>
      </c>
      <c r="C17" s="227"/>
      <c r="D17" s="227"/>
      <c r="E17" s="227"/>
      <c r="F17" s="227"/>
      <c r="G17" s="227"/>
      <c r="H17" s="227"/>
      <c r="I17" s="227"/>
      <c r="J17" s="227"/>
      <c r="K17" s="228"/>
      <c r="P17" s="99"/>
      <c r="Q17" s="99"/>
      <c r="R17" s="99"/>
      <c r="S17" s="99"/>
      <c r="T17" s="99"/>
      <c r="U17" s="99"/>
    </row>
    <row r="18" spans="1:21" ht="12" customHeight="1" x14ac:dyDescent="0.45">
      <c r="B18" s="229"/>
      <c r="C18" s="230"/>
      <c r="D18" s="230"/>
      <c r="E18" s="230"/>
      <c r="F18" s="230"/>
      <c r="G18" s="230"/>
      <c r="H18" s="230"/>
      <c r="I18" s="230"/>
      <c r="J18" s="230"/>
      <c r="K18" s="231"/>
      <c r="P18" s="99"/>
      <c r="Q18" s="99"/>
      <c r="R18" s="99"/>
      <c r="S18" s="99"/>
      <c r="T18" s="99"/>
      <c r="U18" s="99"/>
    </row>
    <row r="19" spans="1:21" ht="21" customHeight="1" x14ac:dyDescent="0.45">
      <c r="A19" s="4"/>
      <c r="B19" s="17"/>
      <c r="C19" s="130" t="s">
        <v>32</v>
      </c>
      <c r="D19" s="130"/>
      <c r="E19" s="130"/>
      <c r="F19" s="10">
        <f>I19+G19</f>
        <v>0</v>
      </c>
      <c r="G19" s="135">
        <f>'ص.و.5 '!F18</f>
        <v>0</v>
      </c>
      <c r="H19" s="136"/>
      <c r="I19" s="139">
        <f>I16*B19</f>
        <v>0</v>
      </c>
      <c r="J19" s="140"/>
      <c r="K19" s="140"/>
      <c r="P19" s="99"/>
      <c r="Q19" s="99"/>
      <c r="R19" s="99"/>
      <c r="S19" s="99"/>
      <c r="T19" s="99"/>
      <c r="U19" s="99"/>
    </row>
    <row r="20" spans="1:21" ht="21" customHeight="1" x14ac:dyDescent="0.45">
      <c r="A20" s="4">
        <v>0.1</v>
      </c>
      <c r="B20" s="18">
        <v>0.1</v>
      </c>
      <c r="C20" s="130" t="s">
        <v>4</v>
      </c>
      <c r="D20" s="130"/>
      <c r="E20" s="130"/>
      <c r="F20" s="10">
        <f>I20+G20</f>
        <v>2966717012</v>
      </c>
      <c r="G20" s="135">
        <v>2966167012</v>
      </c>
      <c r="H20" s="136"/>
      <c r="I20" s="139">
        <f>I16*B20</f>
        <v>550000</v>
      </c>
      <c r="J20" s="140"/>
      <c r="K20" s="140"/>
      <c r="P20" s="99"/>
      <c r="Q20" s="99"/>
      <c r="R20" s="99"/>
      <c r="S20" s="99"/>
      <c r="T20" s="99"/>
      <c r="U20" s="99"/>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1483358506</v>
      </c>
      <c r="G22" s="135">
        <v>1483083506</v>
      </c>
      <c r="H22" s="136"/>
      <c r="I22" s="139">
        <f>I16*B22</f>
        <v>275000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4450075518</v>
      </c>
      <c r="G25" s="162">
        <f>SUM(G19:H24)</f>
        <v>4449250518</v>
      </c>
      <c r="H25" s="163"/>
      <c r="I25" s="128">
        <f>SUM(I19:K24)</f>
        <v>825000</v>
      </c>
      <c r="J25" s="192"/>
      <c r="K25" s="192"/>
    </row>
    <row r="26" spans="1:21" ht="21" customHeight="1" x14ac:dyDescent="0.45">
      <c r="B26" s="126" t="s">
        <v>7</v>
      </c>
      <c r="C26" s="127"/>
      <c r="D26" s="127"/>
      <c r="E26" s="127"/>
      <c r="F26" s="127"/>
      <c r="G26" s="127"/>
      <c r="H26" s="127"/>
      <c r="I26" s="186">
        <f>I16-I25</f>
        <v>4675000</v>
      </c>
      <c r="J26" s="187"/>
      <c r="K26" s="187"/>
    </row>
    <row r="27" spans="1:21" ht="21" customHeight="1" thickBot="1" x14ac:dyDescent="0.5">
      <c r="B27" s="37">
        <v>0</v>
      </c>
      <c r="C27" s="215" t="s">
        <v>8</v>
      </c>
      <c r="D27" s="215"/>
      <c r="E27" s="215"/>
      <c r="F27" s="215"/>
      <c r="G27" s="215"/>
      <c r="H27" s="215"/>
      <c r="I27" s="193">
        <v>495000</v>
      </c>
      <c r="J27" s="194"/>
      <c r="K27" s="194"/>
    </row>
    <row r="28" spans="1:21" ht="27" customHeight="1" thickTop="1" thickBot="1" x14ac:dyDescent="0.55000000000000004">
      <c r="B28" s="216" t="s">
        <v>9</v>
      </c>
      <c r="C28" s="217"/>
      <c r="D28" s="217"/>
      <c r="E28" s="217"/>
      <c r="F28" s="217"/>
      <c r="G28" s="217"/>
      <c r="H28" s="217"/>
      <c r="I28" s="218">
        <f>I26+I27</f>
        <v>5170000</v>
      </c>
      <c r="J28" s="219"/>
      <c r="K28" s="219"/>
    </row>
    <row r="29" spans="1:21" ht="20.25" customHeight="1" thickTop="1" x14ac:dyDescent="0.45">
      <c r="B29" s="259" t="s">
        <v>193</v>
      </c>
      <c r="C29" s="260"/>
      <c r="D29" s="260"/>
      <c r="E29" s="260"/>
      <c r="F29" s="260"/>
      <c r="G29" s="260"/>
      <c r="H29" s="260"/>
      <c r="I29" s="260"/>
      <c r="J29" s="260"/>
      <c r="K29" s="261"/>
    </row>
    <row r="30" spans="1:21" ht="39"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ageMargins left="0.7" right="0.7" top="0.75" bottom="0.75" header="0.3" footer="0.3"/>
  <pageSetup scale="90"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EEE6A-00F7-4F90-82BA-B040428EB836}">
  <sheetPr>
    <pageSetUpPr fitToPage="1"/>
  </sheetPr>
  <dimension ref="A1:W36"/>
  <sheetViews>
    <sheetView rightToLeft="1" view="pageBreakPreview" zoomScale="120" zoomScaleNormal="100" zoomScaleSheetLayoutView="120" workbookViewId="0">
      <selection activeCell="G16" sqref="G16:H16"/>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 style="1" customWidth="1"/>
    <col min="7" max="7" width="8.85546875" style="1" customWidth="1"/>
    <col min="8" max="8" width="10.7109375" style="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196</v>
      </c>
      <c r="K1" s="250"/>
    </row>
    <row r="2" spans="2:23" ht="19.5" x14ac:dyDescent="0.5">
      <c r="G2" s="122" t="s">
        <v>68</v>
      </c>
      <c r="H2" s="122"/>
      <c r="I2" s="122"/>
      <c r="J2" s="250" t="s">
        <v>183</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197</v>
      </c>
      <c r="E8" s="287"/>
      <c r="F8" s="288"/>
      <c r="G8" s="32" t="s">
        <v>23</v>
      </c>
      <c r="H8" s="153" t="s">
        <v>42</v>
      </c>
      <c r="I8" s="232"/>
      <c r="J8" s="232"/>
      <c r="K8" s="233"/>
      <c r="P8" s="99"/>
      <c r="Q8" s="99"/>
      <c r="R8" s="99"/>
      <c r="S8" s="99"/>
      <c r="T8" s="99"/>
      <c r="U8" s="99"/>
      <c r="W8" s="2"/>
    </row>
    <row r="9" spans="2:23" ht="21" customHeight="1" x14ac:dyDescent="0.5">
      <c r="B9" s="12" t="s">
        <v>20</v>
      </c>
      <c r="C9" s="7"/>
      <c r="D9" s="145" t="s">
        <v>44</v>
      </c>
      <c r="E9" s="145"/>
      <c r="F9" s="25" t="s">
        <v>34</v>
      </c>
      <c r="G9" s="97" t="s">
        <v>45</v>
      </c>
      <c r="H9" s="7" t="s">
        <v>14</v>
      </c>
      <c r="I9" s="215" t="s">
        <v>43</v>
      </c>
      <c r="J9" s="215"/>
      <c r="K9" s="274"/>
      <c r="P9" s="99"/>
      <c r="Q9" s="99"/>
      <c r="R9" s="99"/>
      <c r="S9" s="99"/>
      <c r="T9" s="99"/>
      <c r="U9" s="99"/>
    </row>
    <row r="10" spans="2:23" ht="21" customHeight="1" x14ac:dyDescent="0.5">
      <c r="B10" s="13"/>
      <c r="C10" s="6"/>
      <c r="D10" s="98"/>
      <c r="E10" s="98"/>
      <c r="F10" s="62" t="s">
        <v>131</v>
      </c>
      <c r="G10" s="98" t="s">
        <v>45</v>
      </c>
      <c r="H10" s="6"/>
      <c r="I10" s="98" t="s">
        <v>132</v>
      </c>
      <c r="J10" s="98"/>
      <c r="K10" s="63"/>
      <c r="P10" s="99"/>
      <c r="Q10" s="99"/>
      <c r="R10" s="99"/>
      <c r="S10" s="99"/>
      <c r="T10" s="99"/>
      <c r="U10" s="99"/>
    </row>
    <row r="11" spans="2:23" ht="21" customHeight="1" x14ac:dyDescent="0.55000000000000004">
      <c r="B11" s="13" t="s">
        <v>15</v>
      </c>
      <c r="C11" s="6"/>
      <c r="D11" s="148" t="s">
        <v>46</v>
      </c>
      <c r="E11" s="148"/>
      <c r="F11" s="148"/>
      <c r="G11" s="148"/>
      <c r="H11" s="6" t="s">
        <v>21</v>
      </c>
      <c r="I11" s="150"/>
      <c r="J11" s="150"/>
      <c r="K11" s="14" t="s">
        <v>22</v>
      </c>
      <c r="P11" s="99"/>
      <c r="Q11" s="99"/>
      <c r="R11" s="99"/>
      <c r="S11" s="99"/>
      <c r="T11" s="99"/>
      <c r="U11" s="99"/>
    </row>
    <row r="12" spans="2:23" ht="21.75" customHeight="1" x14ac:dyDescent="0.5">
      <c r="B12" s="120" t="s">
        <v>190</v>
      </c>
      <c r="C12" s="121"/>
      <c r="D12" s="121"/>
      <c r="E12" s="121"/>
      <c r="F12" s="121"/>
      <c r="G12" s="121"/>
      <c r="H12" s="9"/>
      <c r="I12" s="9"/>
      <c r="J12" s="9"/>
      <c r="K12" s="15"/>
      <c r="P12" s="99"/>
      <c r="Q12" s="99"/>
      <c r="R12" s="99"/>
      <c r="S12" s="99"/>
      <c r="T12" s="99"/>
      <c r="U12" s="99"/>
    </row>
    <row r="13" spans="2:23" ht="21.75" customHeight="1" x14ac:dyDescent="0.45">
      <c r="B13" s="146" t="s">
        <v>76</v>
      </c>
      <c r="C13" s="147"/>
      <c r="D13" s="147"/>
      <c r="E13" s="147"/>
      <c r="F13" s="147"/>
      <c r="G13" s="8"/>
      <c r="H13" s="8"/>
      <c r="I13" s="8"/>
      <c r="J13" s="8"/>
      <c r="K13" s="16"/>
      <c r="P13" s="99"/>
      <c r="Q13" s="99"/>
      <c r="R13" s="99"/>
      <c r="S13" s="99"/>
      <c r="T13" s="99"/>
      <c r="U13" s="99"/>
    </row>
    <row r="14" spans="2:23" ht="2.25" customHeight="1" x14ac:dyDescent="0.45">
      <c r="B14" s="160"/>
      <c r="C14" s="161"/>
      <c r="D14" s="96"/>
      <c r="E14" s="96"/>
      <c r="F14" s="96"/>
      <c r="G14" s="96"/>
      <c r="H14" s="96"/>
      <c r="I14" s="96"/>
      <c r="J14" s="96"/>
      <c r="K14" s="22"/>
      <c r="P14" s="99"/>
      <c r="Q14" s="99"/>
      <c r="R14" s="99"/>
      <c r="S14" s="99"/>
      <c r="T14" s="99"/>
      <c r="U14" s="99"/>
    </row>
    <row r="15" spans="2:23" ht="27.75" customHeight="1" thickBot="1" x14ac:dyDescent="0.5">
      <c r="B15" s="178" t="s">
        <v>1</v>
      </c>
      <c r="C15" s="179"/>
      <c r="D15" s="179"/>
      <c r="E15" s="180"/>
      <c r="F15" s="53" t="s">
        <v>37</v>
      </c>
      <c r="G15" s="252" t="s">
        <v>82</v>
      </c>
      <c r="H15" s="181"/>
      <c r="I15" s="184" t="s">
        <v>2</v>
      </c>
      <c r="J15" s="181"/>
      <c r="K15" s="185"/>
      <c r="P15" s="99"/>
      <c r="Q15" s="99"/>
      <c r="R15" s="99"/>
      <c r="S15" s="99"/>
      <c r="T15" s="99"/>
      <c r="U15" s="99"/>
    </row>
    <row r="16" spans="2:23" ht="31.5" customHeight="1" thickBot="1" x14ac:dyDescent="0.5">
      <c r="B16" s="132" t="s">
        <v>27</v>
      </c>
      <c r="C16" s="133"/>
      <c r="D16" s="133"/>
      <c r="E16" s="134"/>
      <c r="F16" s="26">
        <f>SUM(G16:K16)</f>
        <v>30029870120</v>
      </c>
      <c r="G16" s="182">
        <f>ص.و27!F16</f>
        <v>29667170120</v>
      </c>
      <c r="H16" s="183"/>
      <c r="I16" s="128">
        <v>362700000</v>
      </c>
      <c r="J16" s="129"/>
      <c r="K16" s="129"/>
      <c r="P16" s="99"/>
      <c r="Q16" s="99"/>
      <c r="R16" s="99"/>
      <c r="S16" s="99"/>
      <c r="T16" s="99"/>
      <c r="U16" s="99"/>
    </row>
    <row r="17" spans="1:21" ht="12" customHeight="1" x14ac:dyDescent="0.45">
      <c r="B17" s="226" t="s">
        <v>56</v>
      </c>
      <c r="C17" s="227"/>
      <c r="D17" s="227"/>
      <c r="E17" s="227"/>
      <c r="F17" s="227"/>
      <c r="G17" s="227"/>
      <c r="H17" s="227"/>
      <c r="I17" s="227"/>
      <c r="J17" s="227"/>
      <c r="K17" s="228"/>
      <c r="P17" s="99"/>
      <c r="Q17" s="99"/>
      <c r="R17" s="99"/>
      <c r="S17" s="99"/>
      <c r="T17" s="99"/>
      <c r="U17" s="99"/>
    </row>
    <row r="18" spans="1:21" ht="12" customHeight="1" x14ac:dyDescent="0.45">
      <c r="B18" s="229"/>
      <c r="C18" s="230"/>
      <c r="D18" s="230"/>
      <c r="E18" s="230"/>
      <c r="F18" s="230"/>
      <c r="G18" s="230"/>
      <c r="H18" s="230"/>
      <c r="I18" s="230"/>
      <c r="J18" s="230"/>
      <c r="K18" s="231"/>
      <c r="P18" s="99"/>
      <c r="Q18" s="99"/>
      <c r="R18" s="99"/>
      <c r="S18" s="99"/>
      <c r="T18" s="99"/>
      <c r="U18" s="99"/>
    </row>
    <row r="19" spans="1:21" ht="21" customHeight="1" x14ac:dyDescent="0.45">
      <c r="A19" s="4"/>
      <c r="B19" s="17"/>
      <c r="C19" s="130" t="s">
        <v>32</v>
      </c>
      <c r="D19" s="130"/>
      <c r="E19" s="130"/>
      <c r="F19" s="10">
        <f>I19+G19</f>
        <v>0</v>
      </c>
      <c r="G19" s="135">
        <f>'ص.و.5 '!F18</f>
        <v>0</v>
      </c>
      <c r="H19" s="136"/>
      <c r="I19" s="139">
        <f>I16*B19</f>
        <v>0</v>
      </c>
      <c r="J19" s="140"/>
      <c r="K19" s="140"/>
      <c r="P19" s="99"/>
      <c r="Q19" s="99"/>
      <c r="R19" s="99"/>
      <c r="S19" s="99"/>
      <c r="T19" s="99"/>
      <c r="U19" s="99"/>
    </row>
    <row r="20" spans="1:21" ht="21" customHeight="1" x14ac:dyDescent="0.45">
      <c r="A20" s="4">
        <v>0.1</v>
      </c>
      <c r="B20" s="18">
        <v>0.1</v>
      </c>
      <c r="C20" s="130" t="s">
        <v>4</v>
      </c>
      <c r="D20" s="130"/>
      <c r="E20" s="130"/>
      <c r="F20" s="10">
        <f>I20+G20</f>
        <v>3002987012</v>
      </c>
      <c r="G20" s="135">
        <f>ص.و27!F20</f>
        <v>2966717012</v>
      </c>
      <c r="H20" s="136"/>
      <c r="I20" s="139">
        <f>I16*B20</f>
        <v>36270000</v>
      </c>
      <c r="J20" s="140"/>
      <c r="K20" s="140"/>
      <c r="P20" s="99"/>
      <c r="Q20" s="99"/>
      <c r="R20" s="99"/>
      <c r="S20" s="99"/>
      <c r="T20" s="99"/>
      <c r="U20" s="99"/>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1501493506</v>
      </c>
      <c r="G22" s="135">
        <f>ص.و27!F22</f>
        <v>1483358506</v>
      </c>
      <c r="H22" s="136"/>
      <c r="I22" s="139">
        <f>I16*B22</f>
        <v>18135000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4504480518</v>
      </c>
      <c r="G25" s="162">
        <f>SUM(G19:H24)</f>
        <v>4450075518</v>
      </c>
      <c r="H25" s="163"/>
      <c r="I25" s="128">
        <f>SUM(I19:K24)</f>
        <v>54405000</v>
      </c>
      <c r="J25" s="192"/>
      <c r="K25" s="192"/>
    </row>
    <row r="26" spans="1:21" ht="21" customHeight="1" x14ac:dyDescent="0.45">
      <c r="B26" s="126" t="s">
        <v>7</v>
      </c>
      <c r="C26" s="127"/>
      <c r="D26" s="127"/>
      <c r="E26" s="127"/>
      <c r="F26" s="127"/>
      <c r="G26" s="127"/>
      <c r="H26" s="127"/>
      <c r="I26" s="186">
        <f>I16-I25</f>
        <v>308295000</v>
      </c>
      <c r="J26" s="187"/>
      <c r="K26" s="187"/>
    </row>
    <row r="27" spans="1:21" ht="21" customHeight="1" thickBot="1" x14ac:dyDescent="0.5">
      <c r="B27" s="37">
        <v>0</v>
      </c>
      <c r="C27" s="215" t="s">
        <v>8</v>
      </c>
      <c r="D27" s="215"/>
      <c r="E27" s="215"/>
      <c r="F27" s="215"/>
      <c r="G27" s="215"/>
      <c r="H27" s="215"/>
      <c r="I27" s="193">
        <v>0</v>
      </c>
      <c r="J27" s="194"/>
      <c r="K27" s="194"/>
    </row>
    <row r="28" spans="1:21" ht="27" customHeight="1" thickTop="1" thickBot="1" x14ac:dyDescent="0.55000000000000004">
      <c r="B28" s="216" t="s">
        <v>9</v>
      </c>
      <c r="C28" s="217"/>
      <c r="D28" s="217"/>
      <c r="E28" s="217"/>
      <c r="F28" s="217"/>
      <c r="G28" s="217"/>
      <c r="H28" s="217"/>
      <c r="I28" s="218">
        <f>I26+I27</f>
        <v>308295000</v>
      </c>
      <c r="J28" s="219"/>
      <c r="K28" s="219"/>
    </row>
    <row r="29" spans="1:21" ht="20.25" customHeight="1" thickTop="1" x14ac:dyDescent="0.45">
      <c r="B29" s="259" t="s">
        <v>198</v>
      </c>
      <c r="C29" s="260"/>
      <c r="D29" s="260"/>
      <c r="E29" s="260"/>
      <c r="F29" s="260"/>
      <c r="G29" s="260"/>
      <c r="H29" s="260"/>
      <c r="I29" s="260"/>
      <c r="J29" s="260"/>
      <c r="K29" s="261"/>
    </row>
    <row r="30" spans="1:21" ht="63"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rintOptions horizontalCentered="1"/>
  <pageMargins left="0.7" right="0.7" top="0.5" bottom="0.75" header="0.3" footer="0.3"/>
  <pageSetup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35"/>
  <sheetViews>
    <sheetView rightToLeft="1" view="pageBreakPreview" topLeftCell="A13" zoomScaleNormal="100" zoomScaleSheetLayoutView="100" workbookViewId="0">
      <selection activeCell="G2" sqref="G2:I2"/>
    </sheetView>
  </sheetViews>
  <sheetFormatPr defaultColWidth="9.140625" defaultRowHeight="18" x14ac:dyDescent="0.45"/>
  <cols>
    <col min="1" max="1" width="0.7109375" style="1" customWidth="1"/>
    <col min="2" max="2" width="3.7109375" style="1" customWidth="1"/>
    <col min="3" max="3" width="7.85546875" style="1" customWidth="1"/>
    <col min="4" max="4" width="8.5703125" style="1" customWidth="1"/>
    <col min="5" max="5" width="14.5703125" style="1" customWidth="1"/>
    <col min="6" max="6" width="19.140625" style="1" customWidth="1"/>
    <col min="7" max="8" width="9.85546875" style="1" customWidth="1"/>
    <col min="9" max="9" width="6.85546875" style="1" customWidth="1"/>
    <col min="10" max="10" width="9.7109375" style="1" customWidth="1"/>
    <col min="11" max="11" width="3.85546875" style="1" customWidth="1"/>
    <col min="12" max="16384" width="9.140625" style="1"/>
  </cols>
  <sheetData>
    <row r="1" spans="2:23" x14ac:dyDescent="0.45">
      <c r="H1" s="144" t="s">
        <v>16</v>
      </c>
      <c r="I1" s="144"/>
      <c r="J1" s="122"/>
      <c r="K1" s="122"/>
    </row>
    <row r="2" spans="2:23" x14ac:dyDescent="0.45">
      <c r="G2" s="40" t="s">
        <v>66</v>
      </c>
      <c r="H2" s="40"/>
      <c r="I2" s="40"/>
      <c r="J2" s="122" t="s">
        <v>65</v>
      </c>
      <c r="K2" s="122"/>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31</v>
      </c>
      <c r="C6" s="121"/>
      <c r="D6" s="121"/>
      <c r="E6" s="121"/>
      <c r="F6" s="121"/>
      <c r="G6" s="121"/>
      <c r="H6" s="121"/>
      <c r="I6" s="121"/>
      <c r="J6" s="121"/>
      <c r="K6" s="121"/>
    </row>
    <row r="7" spans="2:23" ht="21" customHeight="1" x14ac:dyDescent="0.5">
      <c r="B7" s="159" t="s">
        <v>54</v>
      </c>
      <c r="C7" s="125"/>
      <c r="D7" s="151" t="s">
        <v>36</v>
      </c>
      <c r="E7" s="152"/>
      <c r="F7" s="11" t="s">
        <v>55</v>
      </c>
      <c r="G7" s="159" t="s">
        <v>64</v>
      </c>
      <c r="H7" s="125"/>
      <c r="I7" s="125"/>
      <c r="J7" s="125"/>
      <c r="K7" s="234"/>
    </row>
    <row r="8" spans="2:23" ht="21" customHeight="1" x14ac:dyDescent="0.5">
      <c r="B8" s="235" t="s">
        <v>24</v>
      </c>
      <c r="C8" s="236"/>
      <c r="D8" s="237">
        <v>43777</v>
      </c>
      <c r="E8" s="151"/>
      <c r="F8" s="152"/>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35"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63</v>
      </c>
      <c r="C11" s="121"/>
      <c r="D11" s="121"/>
      <c r="E11" s="121"/>
      <c r="F11" s="121"/>
      <c r="G11" s="121"/>
      <c r="H11" s="9"/>
      <c r="I11" s="9"/>
      <c r="J11" s="9"/>
      <c r="K11" s="15"/>
      <c r="P11" s="5"/>
      <c r="Q11" s="5"/>
      <c r="R11" s="5"/>
      <c r="S11" s="5"/>
      <c r="T11" s="5"/>
      <c r="U11" s="5"/>
    </row>
    <row r="12" spans="2:23" ht="21.75" customHeight="1" x14ac:dyDescent="0.45">
      <c r="B12" s="146" t="s">
        <v>18</v>
      </c>
      <c r="C12" s="147"/>
      <c r="D12" s="147"/>
      <c r="E12" s="147"/>
      <c r="F12" s="147"/>
      <c r="G12" s="8"/>
      <c r="H12" s="8"/>
      <c r="I12" s="8"/>
      <c r="J12" s="8"/>
      <c r="K12" s="16"/>
      <c r="P12" s="5"/>
      <c r="Q12" s="5"/>
      <c r="R12" s="5"/>
      <c r="S12" s="5"/>
      <c r="T12" s="5"/>
      <c r="U12" s="5"/>
    </row>
    <row r="13" spans="2:23" ht="2.25" customHeight="1" x14ac:dyDescent="0.45">
      <c r="B13" s="160"/>
      <c r="C13" s="161"/>
      <c r="D13" s="36"/>
      <c r="E13" s="36"/>
      <c r="F13" s="36"/>
      <c r="G13" s="36"/>
      <c r="H13" s="36"/>
      <c r="I13" s="36"/>
      <c r="J13" s="36"/>
      <c r="K13" s="22"/>
      <c r="P13" s="5"/>
      <c r="Q13" s="5"/>
      <c r="R13" s="5"/>
      <c r="S13" s="5"/>
      <c r="T13" s="5"/>
      <c r="U13" s="5"/>
    </row>
    <row r="14" spans="2:23" ht="27.75" customHeight="1" thickBot="1" x14ac:dyDescent="0.5">
      <c r="B14" s="178" t="s">
        <v>1</v>
      </c>
      <c r="C14" s="179"/>
      <c r="D14" s="179"/>
      <c r="E14" s="180"/>
      <c r="F14" s="28" t="s">
        <v>37</v>
      </c>
      <c r="G14" s="181" t="s">
        <v>26</v>
      </c>
      <c r="H14" s="181"/>
      <c r="I14" s="184" t="s">
        <v>2</v>
      </c>
      <c r="J14" s="181"/>
      <c r="K14" s="185"/>
      <c r="P14" s="5"/>
      <c r="Q14" s="5"/>
      <c r="R14" s="5"/>
      <c r="S14" s="5"/>
      <c r="T14" s="5"/>
      <c r="U14" s="5"/>
    </row>
    <row r="15" spans="2:23" ht="31.5" customHeight="1" thickBot="1" x14ac:dyDescent="0.5">
      <c r="B15" s="132" t="s">
        <v>27</v>
      </c>
      <c r="C15" s="133"/>
      <c r="D15" s="133"/>
      <c r="E15" s="134"/>
      <c r="F15" s="26">
        <v>28000000</v>
      </c>
      <c r="G15" s="182">
        <v>21000000</v>
      </c>
      <c r="H15" s="183"/>
      <c r="I15" s="128">
        <f>F15-G15</f>
        <v>7000000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 t="shared" ref="F18:F23" si="0">I18+G18</f>
        <v>0</v>
      </c>
      <c r="G18" s="135">
        <f>[1]ص.و.4!F18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I19+G19</f>
        <v>2800000</v>
      </c>
      <c r="G19" s="135">
        <v>2100000</v>
      </c>
      <c r="H19" s="136"/>
      <c r="I19" s="139">
        <f>I15*B19</f>
        <v>700000</v>
      </c>
      <c r="J19" s="140"/>
      <c r="K19" s="140"/>
      <c r="P19" s="5"/>
      <c r="Q19" s="5"/>
      <c r="R19" s="5"/>
      <c r="S19" s="5"/>
      <c r="T19" s="5"/>
      <c r="U19" s="5"/>
    </row>
    <row r="20" spans="1:21" ht="21" customHeight="1" x14ac:dyDescent="0.45">
      <c r="A20" s="4"/>
      <c r="B20" s="17"/>
      <c r="C20" s="130" t="s">
        <v>5</v>
      </c>
      <c r="D20" s="130"/>
      <c r="E20" s="130"/>
      <c r="F20" s="10">
        <f t="shared" si="0"/>
        <v>0</v>
      </c>
      <c r="G20" s="135">
        <f>[1]ص.و.4!F20</f>
        <v>0</v>
      </c>
      <c r="H20" s="136"/>
      <c r="I20" s="139">
        <f>I15*B20</f>
        <v>0</v>
      </c>
      <c r="J20" s="140"/>
      <c r="K20" s="140"/>
    </row>
    <row r="21" spans="1:21" ht="21" customHeight="1" x14ac:dyDescent="0.45">
      <c r="A21" s="4">
        <v>0.05</v>
      </c>
      <c r="B21" s="18">
        <v>0.05</v>
      </c>
      <c r="C21" s="130" t="s">
        <v>6</v>
      </c>
      <c r="D21" s="130"/>
      <c r="E21" s="130"/>
      <c r="F21" s="10">
        <f t="shared" si="0"/>
        <v>1400000</v>
      </c>
      <c r="G21" s="135">
        <v>1050000</v>
      </c>
      <c r="H21" s="136"/>
      <c r="I21" s="139">
        <f>I15*B21</f>
        <v>350000</v>
      </c>
      <c r="J21" s="140"/>
      <c r="K21" s="140"/>
    </row>
    <row r="22" spans="1:21" ht="21" customHeight="1" x14ac:dyDescent="0.45">
      <c r="A22" s="4"/>
      <c r="B22" s="17"/>
      <c r="C22" s="130" t="s">
        <v>3</v>
      </c>
      <c r="D22" s="130"/>
      <c r="E22" s="130"/>
      <c r="F22" s="10">
        <f t="shared" si="0"/>
        <v>0</v>
      </c>
      <c r="G22" s="135">
        <f>[1]ص.و.4!F22</f>
        <v>0</v>
      </c>
      <c r="H22" s="136"/>
      <c r="I22" s="139">
        <f>I15*B22</f>
        <v>0</v>
      </c>
      <c r="J22" s="140"/>
      <c r="K22" s="140"/>
    </row>
    <row r="23" spans="1:21" ht="21" customHeight="1" thickBot="1" x14ac:dyDescent="0.5">
      <c r="A23" s="4"/>
      <c r="B23" s="23"/>
      <c r="C23" s="131" t="s">
        <v>19</v>
      </c>
      <c r="D23" s="131"/>
      <c r="E23" s="131"/>
      <c r="F23" s="27">
        <f t="shared" si="0"/>
        <v>0</v>
      </c>
      <c r="G23" s="176">
        <f>[1]ص.و.4!F23</f>
        <v>0</v>
      </c>
      <c r="H23" s="177"/>
      <c r="I23" s="193">
        <f>I15*B23</f>
        <v>0</v>
      </c>
      <c r="J23" s="194"/>
      <c r="K23" s="194"/>
    </row>
    <row r="24" spans="1:21" ht="21" customHeight="1" thickBot="1" x14ac:dyDescent="0.5">
      <c r="B24" s="225" t="s">
        <v>57</v>
      </c>
      <c r="C24" s="196"/>
      <c r="D24" s="196"/>
      <c r="E24" s="196"/>
      <c r="F24" s="30">
        <f>SUM(F18:F23)</f>
        <v>4200000</v>
      </c>
      <c r="G24" s="162">
        <f>SUM(G18:H23)</f>
        <v>3150000</v>
      </c>
      <c r="H24" s="163"/>
      <c r="I24" s="128">
        <f>SUM(I18:K23)</f>
        <v>1050000</v>
      </c>
      <c r="J24" s="192"/>
      <c r="K24" s="192"/>
    </row>
    <row r="25" spans="1:21" ht="21" customHeight="1" x14ac:dyDescent="0.45">
      <c r="B25" s="126" t="s">
        <v>7</v>
      </c>
      <c r="C25" s="127"/>
      <c r="D25" s="127"/>
      <c r="E25" s="127"/>
      <c r="F25" s="127"/>
      <c r="G25" s="127"/>
      <c r="H25" s="127"/>
      <c r="I25" s="186">
        <f>I15-I24</f>
        <v>5950000</v>
      </c>
      <c r="J25" s="187"/>
      <c r="K25" s="187"/>
    </row>
    <row r="26" spans="1:21" ht="21" customHeight="1" thickBot="1" x14ac:dyDescent="0.5">
      <c r="B26" s="37">
        <v>0.09</v>
      </c>
      <c r="C26" s="215" t="s">
        <v>8</v>
      </c>
      <c r="D26" s="215"/>
      <c r="E26" s="215"/>
      <c r="F26" s="215"/>
      <c r="G26" s="215"/>
      <c r="H26" s="215"/>
      <c r="I26" s="193">
        <f>I15*B26</f>
        <v>630000</v>
      </c>
      <c r="J26" s="194"/>
      <c r="K26" s="194"/>
    </row>
    <row r="27" spans="1:21" ht="27" customHeight="1" thickTop="1" thickBot="1" x14ac:dyDescent="0.55000000000000004">
      <c r="B27" s="216" t="s">
        <v>9</v>
      </c>
      <c r="C27" s="217"/>
      <c r="D27" s="217"/>
      <c r="E27" s="217"/>
      <c r="F27" s="217"/>
      <c r="G27" s="217"/>
      <c r="H27" s="217"/>
      <c r="I27" s="218">
        <f>I25+I26</f>
        <v>6580000</v>
      </c>
      <c r="J27" s="219"/>
      <c r="K27" s="219"/>
    </row>
    <row r="28" spans="1:21" ht="20.25" customHeight="1" thickTop="1" x14ac:dyDescent="0.45">
      <c r="B28" s="220" t="s">
        <v>10</v>
      </c>
      <c r="C28" s="221"/>
      <c r="D28" s="221"/>
      <c r="E28" s="221"/>
      <c r="F28" s="221"/>
      <c r="G28" s="221"/>
      <c r="H28" s="221"/>
      <c r="I28" s="221"/>
      <c r="J28" s="221"/>
      <c r="K28" s="222"/>
    </row>
    <row r="29" spans="1:21" ht="20.25" customHeight="1" x14ac:dyDescent="0.45">
      <c r="B29" s="173"/>
      <c r="C29" s="174"/>
      <c r="D29" s="174"/>
      <c r="E29" s="174"/>
      <c r="F29" s="174"/>
      <c r="G29" s="174"/>
      <c r="H29" s="174"/>
      <c r="I29" s="174"/>
      <c r="J29" s="174"/>
      <c r="K29" s="175"/>
    </row>
    <row r="30" spans="1:21" ht="23.25" customHeight="1" x14ac:dyDescent="0.45">
      <c r="B30" s="223" t="s">
        <v>58</v>
      </c>
      <c r="C30" s="131"/>
      <c r="D30" s="131"/>
      <c r="E30" s="131"/>
      <c r="F30" s="223" t="s">
        <v>59</v>
      </c>
      <c r="G30" s="224"/>
      <c r="H30" s="223" t="s">
        <v>60</v>
      </c>
      <c r="I30" s="131"/>
      <c r="J30" s="131"/>
      <c r="K30" s="224"/>
    </row>
    <row r="31" spans="1:21" ht="23.25" customHeight="1" x14ac:dyDescent="0.45">
      <c r="B31" s="206"/>
      <c r="C31" s="207"/>
      <c r="D31" s="207"/>
      <c r="E31" s="207"/>
      <c r="F31" s="206"/>
      <c r="G31" s="208"/>
      <c r="H31" s="206"/>
      <c r="I31" s="207"/>
      <c r="J31" s="207"/>
      <c r="K31" s="208"/>
    </row>
    <row r="32" spans="1:21" ht="23.25" customHeight="1" x14ac:dyDescent="0.45">
      <c r="B32" s="211" t="s">
        <v>12</v>
      </c>
      <c r="C32" s="214"/>
      <c r="D32" s="214"/>
      <c r="E32" s="214"/>
      <c r="F32" s="206"/>
      <c r="G32" s="208"/>
      <c r="H32" s="206"/>
      <c r="I32" s="207"/>
      <c r="J32" s="207"/>
      <c r="K32" s="208"/>
    </row>
    <row r="33" spans="2:11" s="3" customFormat="1" ht="23.25" customHeight="1" x14ac:dyDescent="0.45">
      <c r="B33" s="206" t="s">
        <v>61</v>
      </c>
      <c r="C33" s="207"/>
      <c r="D33" s="207"/>
      <c r="E33" s="207"/>
      <c r="F33" s="206"/>
      <c r="G33" s="208"/>
      <c r="H33" s="206"/>
      <c r="I33" s="207"/>
      <c r="J33" s="207"/>
      <c r="K33" s="208"/>
    </row>
    <row r="34" spans="2:11" s="3" customFormat="1" ht="23.25" customHeight="1" x14ac:dyDescent="0.45">
      <c r="B34" s="206"/>
      <c r="C34" s="207"/>
      <c r="D34" s="207"/>
      <c r="E34" s="207"/>
      <c r="F34" s="209" t="s">
        <v>62</v>
      </c>
      <c r="G34" s="210"/>
      <c r="H34" s="209" t="s">
        <v>62</v>
      </c>
      <c r="I34" s="213"/>
      <c r="J34" s="213"/>
      <c r="K34" s="210"/>
    </row>
    <row r="35" spans="2:11" s="3" customFormat="1" ht="23.25" customHeight="1" x14ac:dyDescent="0.45">
      <c r="B35" s="211" t="s">
        <v>12</v>
      </c>
      <c r="C35" s="214"/>
      <c r="D35" s="214"/>
      <c r="E35" s="214"/>
      <c r="F35" s="211"/>
      <c r="G35" s="212"/>
      <c r="H35" s="211"/>
      <c r="I35" s="214"/>
      <c r="J35" s="214"/>
      <c r="K35" s="212"/>
    </row>
  </sheetData>
  <mergeCells count="65">
    <mergeCell ref="B6:K6"/>
    <mergeCell ref="H1:I1"/>
    <mergeCell ref="J1:K1"/>
    <mergeCell ref="J2:K2"/>
    <mergeCell ref="B3:K3"/>
    <mergeCell ref="B14:E14"/>
    <mergeCell ref="G14:H14"/>
    <mergeCell ref="I14:K14"/>
    <mergeCell ref="B7:C7"/>
    <mergeCell ref="D7:E7"/>
    <mergeCell ref="H8:K8"/>
    <mergeCell ref="D9:E9"/>
    <mergeCell ref="I9:K9"/>
    <mergeCell ref="D10:G10"/>
    <mergeCell ref="I10:J10"/>
    <mergeCell ref="B11:G11"/>
    <mergeCell ref="B12:F12"/>
    <mergeCell ref="B13:C13"/>
    <mergeCell ref="G7:K7"/>
    <mergeCell ref="B8:C8"/>
    <mergeCell ref="D8:F8"/>
    <mergeCell ref="B15:E15"/>
    <mergeCell ref="G15:H15"/>
    <mergeCell ref="I15:K15"/>
    <mergeCell ref="B16:K17"/>
    <mergeCell ref="C18:E18"/>
    <mergeCell ref="G18:H18"/>
    <mergeCell ref="I18:K18"/>
    <mergeCell ref="C19:E19"/>
    <mergeCell ref="G19:H19"/>
    <mergeCell ref="I19:K19"/>
    <mergeCell ref="C20:E20"/>
    <mergeCell ref="G20:H20"/>
    <mergeCell ref="I20:K20"/>
    <mergeCell ref="I23:K23"/>
    <mergeCell ref="B24:E24"/>
    <mergeCell ref="G24:H24"/>
    <mergeCell ref="I24:K24"/>
    <mergeCell ref="C21:E21"/>
    <mergeCell ref="G21:H21"/>
    <mergeCell ref="I21:K21"/>
    <mergeCell ref="C22:E22"/>
    <mergeCell ref="G22:H22"/>
    <mergeCell ref="I22:K22"/>
    <mergeCell ref="C23:E23"/>
    <mergeCell ref="G23:H23"/>
    <mergeCell ref="B28:K29"/>
    <mergeCell ref="F30:G31"/>
    <mergeCell ref="H30:K31"/>
    <mergeCell ref="B30:E30"/>
    <mergeCell ref="B31:E31"/>
    <mergeCell ref="B25:H25"/>
    <mergeCell ref="I25:K25"/>
    <mergeCell ref="C26:H26"/>
    <mergeCell ref="I26:K26"/>
    <mergeCell ref="B27:H27"/>
    <mergeCell ref="I27:K27"/>
    <mergeCell ref="H32:K33"/>
    <mergeCell ref="B33:E33"/>
    <mergeCell ref="B34:E34"/>
    <mergeCell ref="F34:G35"/>
    <mergeCell ref="H34:K35"/>
    <mergeCell ref="B35:E35"/>
    <mergeCell ref="B32:E32"/>
    <mergeCell ref="F32:G33"/>
  </mergeCells>
  <pageMargins left="0.51181102362204722" right="0.51181102362204722" top="0.19685039370078741" bottom="0.98425196850393704" header="0.31496062992125984" footer="0.31496062992125984"/>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28E2F-8ECD-49FA-8E7A-AB3F62DA3AF3}">
  <dimension ref="A1:W36"/>
  <sheetViews>
    <sheetView rightToLeft="1" view="pageBreakPreview" topLeftCell="A13" zoomScaleNormal="100" zoomScaleSheetLayoutView="100" workbookViewId="0">
      <selection activeCell="G16" sqref="G16:H16"/>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 style="1" customWidth="1"/>
    <col min="7" max="7" width="8.85546875" style="1" customWidth="1"/>
    <col min="8" max="8" width="10.7109375" style="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186</v>
      </c>
      <c r="K1" s="250"/>
    </row>
    <row r="2" spans="2:23" ht="19.5" x14ac:dyDescent="0.5">
      <c r="G2" s="122" t="s">
        <v>68</v>
      </c>
      <c r="H2" s="122"/>
      <c r="I2" s="122"/>
      <c r="J2" s="250" t="s">
        <v>187</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191</v>
      </c>
      <c r="E8" s="287"/>
      <c r="F8" s="288"/>
      <c r="G8" s="32" t="s">
        <v>23</v>
      </c>
      <c r="H8" s="153" t="s">
        <v>42</v>
      </c>
      <c r="I8" s="232"/>
      <c r="J8" s="232"/>
      <c r="K8" s="233"/>
      <c r="P8" s="99"/>
      <c r="Q8" s="99"/>
      <c r="R8" s="99"/>
      <c r="S8" s="99"/>
      <c r="T8" s="99"/>
      <c r="U8" s="99"/>
      <c r="W8" s="2"/>
    </row>
    <row r="9" spans="2:23" ht="21" customHeight="1" x14ac:dyDescent="0.5">
      <c r="B9" s="12" t="s">
        <v>20</v>
      </c>
      <c r="C9" s="7"/>
      <c r="D9" s="145" t="s">
        <v>44</v>
      </c>
      <c r="E9" s="145"/>
      <c r="F9" s="25" t="s">
        <v>34</v>
      </c>
      <c r="G9" s="97" t="s">
        <v>45</v>
      </c>
      <c r="H9" s="7" t="s">
        <v>14</v>
      </c>
      <c r="I9" s="215" t="s">
        <v>43</v>
      </c>
      <c r="J9" s="215"/>
      <c r="K9" s="274"/>
      <c r="P9" s="99"/>
      <c r="Q9" s="99"/>
      <c r="R9" s="99"/>
      <c r="S9" s="99"/>
      <c r="T9" s="99"/>
      <c r="U9" s="99"/>
    </row>
    <row r="10" spans="2:23" ht="21" customHeight="1" x14ac:dyDescent="0.5">
      <c r="B10" s="13"/>
      <c r="C10" s="6"/>
      <c r="D10" s="98"/>
      <c r="E10" s="98"/>
      <c r="F10" s="62" t="s">
        <v>131</v>
      </c>
      <c r="G10" s="98" t="s">
        <v>45</v>
      </c>
      <c r="H10" s="6"/>
      <c r="I10" s="98" t="s">
        <v>132</v>
      </c>
      <c r="J10" s="98"/>
      <c r="K10" s="63"/>
      <c r="P10" s="99"/>
      <c r="Q10" s="99"/>
      <c r="R10" s="99"/>
      <c r="S10" s="99"/>
      <c r="T10" s="99"/>
      <c r="U10" s="99"/>
    </row>
    <row r="11" spans="2:23" ht="21" customHeight="1" x14ac:dyDescent="0.55000000000000004">
      <c r="B11" s="13" t="s">
        <v>15</v>
      </c>
      <c r="C11" s="6"/>
      <c r="D11" s="148" t="s">
        <v>46</v>
      </c>
      <c r="E11" s="148"/>
      <c r="F11" s="148"/>
      <c r="G11" s="148"/>
      <c r="H11" s="6" t="s">
        <v>21</v>
      </c>
      <c r="I11" s="150"/>
      <c r="J11" s="150"/>
      <c r="K11" s="14" t="s">
        <v>22</v>
      </c>
      <c r="P11" s="99"/>
      <c r="Q11" s="99"/>
      <c r="R11" s="99"/>
      <c r="S11" s="99"/>
      <c r="T11" s="99"/>
      <c r="U11" s="99"/>
    </row>
    <row r="12" spans="2:23" ht="21.75" customHeight="1" x14ac:dyDescent="0.5">
      <c r="B12" s="120" t="s">
        <v>195</v>
      </c>
      <c r="C12" s="121"/>
      <c r="D12" s="121"/>
      <c r="E12" s="121"/>
      <c r="F12" s="121"/>
      <c r="G12" s="121"/>
      <c r="H12" s="9"/>
      <c r="I12" s="9"/>
      <c r="J12" s="9"/>
      <c r="K12" s="15"/>
      <c r="P12" s="99"/>
      <c r="Q12" s="99"/>
      <c r="R12" s="99"/>
      <c r="S12" s="99"/>
      <c r="T12" s="99"/>
      <c r="U12" s="99"/>
    </row>
    <row r="13" spans="2:23" ht="21.75" customHeight="1" x14ac:dyDescent="0.45">
      <c r="B13" s="146" t="s">
        <v>76</v>
      </c>
      <c r="C13" s="147"/>
      <c r="D13" s="147"/>
      <c r="E13" s="147"/>
      <c r="F13" s="147"/>
      <c r="G13" s="8"/>
      <c r="H13" s="8"/>
      <c r="I13" s="8"/>
      <c r="J13" s="8"/>
      <c r="K13" s="16"/>
      <c r="P13" s="99"/>
      <c r="Q13" s="99"/>
      <c r="R13" s="99"/>
      <c r="S13" s="99"/>
      <c r="T13" s="99"/>
      <c r="U13" s="99"/>
    </row>
    <row r="14" spans="2:23" ht="2.25" customHeight="1" x14ac:dyDescent="0.45">
      <c r="B14" s="160"/>
      <c r="C14" s="161"/>
      <c r="D14" s="96"/>
      <c r="E14" s="96"/>
      <c r="F14" s="96"/>
      <c r="G14" s="96"/>
      <c r="H14" s="96"/>
      <c r="I14" s="96"/>
      <c r="J14" s="96"/>
      <c r="K14" s="22"/>
      <c r="P14" s="99"/>
      <c r="Q14" s="99"/>
      <c r="R14" s="99"/>
      <c r="S14" s="99"/>
      <c r="T14" s="99"/>
      <c r="U14" s="99"/>
    </row>
    <row r="15" spans="2:23" ht="27.75" customHeight="1" thickBot="1" x14ac:dyDescent="0.5">
      <c r="B15" s="178" t="s">
        <v>1</v>
      </c>
      <c r="C15" s="179"/>
      <c r="D15" s="179"/>
      <c r="E15" s="180"/>
      <c r="F15" s="53" t="s">
        <v>37</v>
      </c>
      <c r="G15" s="252" t="s">
        <v>82</v>
      </c>
      <c r="H15" s="181"/>
      <c r="I15" s="184" t="s">
        <v>2</v>
      </c>
      <c r="J15" s="181"/>
      <c r="K15" s="185"/>
      <c r="P15" s="99"/>
      <c r="Q15" s="99"/>
      <c r="R15" s="99"/>
      <c r="S15" s="99"/>
      <c r="T15" s="99"/>
      <c r="U15" s="99"/>
    </row>
    <row r="16" spans="2:23" ht="31.5" customHeight="1" thickBot="1" x14ac:dyDescent="0.5">
      <c r="B16" s="132" t="s">
        <v>27</v>
      </c>
      <c r="C16" s="133"/>
      <c r="D16" s="133"/>
      <c r="E16" s="134"/>
      <c r="F16" s="26">
        <f>SUM(G16:K16)</f>
        <v>30152135120</v>
      </c>
      <c r="G16" s="182">
        <f>ص.و28!F16</f>
        <v>30029870120</v>
      </c>
      <c r="H16" s="183"/>
      <c r="I16" s="128">
        <v>122265000</v>
      </c>
      <c r="J16" s="129"/>
      <c r="K16" s="129"/>
      <c r="P16" s="99"/>
      <c r="Q16" s="99"/>
      <c r="R16" s="99"/>
      <c r="S16" s="99"/>
      <c r="T16" s="99"/>
      <c r="U16" s="99"/>
    </row>
    <row r="17" spans="1:21" ht="12" customHeight="1" x14ac:dyDescent="0.45">
      <c r="B17" s="226" t="s">
        <v>56</v>
      </c>
      <c r="C17" s="227"/>
      <c r="D17" s="227"/>
      <c r="E17" s="227"/>
      <c r="F17" s="227"/>
      <c r="G17" s="227"/>
      <c r="H17" s="227"/>
      <c r="I17" s="227"/>
      <c r="J17" s="227"/>
      <c r="K17" s="228"/>
      <c r="P17" s="99"/>
      <c r="Q17" s="99"/>
      <c r="R17" s="99"/>
      <c r="S17" s="99"/>
      <c r="T17" s="99"/>
      <c r="U17" s="99"/>
    </row>
    <row r="18" spans="1:21" ht="12" customHeight="1" x14ac:dyDescent="0.45">
      <c r="B18" s="229"/>
      <c r="C18" s="230"/>
      <c r="D18" s="230"/>
      <c r="E18" s="230"/>
      <c r="F18" s="230"/>
      <c r="G18" s="230"/>
      <c r="H18" s="230"/>
      <c r="I18" s="230"/>
      <c r="J18" s="230"/>
      <c r="K18" s="231"/>
      <c r="P18" s="99"/>
      <c r="Q18" s="99"/>
      <c r="R18" s="99"/>
      <c r="S18" s="99"/>
      <c r="T18" s="99"/>
      <c r="U18" s="99"/>
    </row>
    <row r="19" spans="1:21" ht="21" customHeight="1" x14ac:dyDescent="0.45">
      <c r="A19" s="4"/>
      <c r="B19" s="17"/>
      <c r="C19" s="130" t="s">
        <v>32</v>
      </c>
      <c r="D19" s="130"/>
      <c r="E19" s="130"/>
      <c r="F19" s="10">
        <f>I19+G19</f>
        <v>0</v>
      </c>
      <c r="G19" s="135">
        <f>'ص.و.5 '!F18</f>
        <v>0</v>
      </c>
      <c r="H19" s="136"/>
      <c r="I19" s="139">
        <f>I16*B19</f>
        <v>0</v>
      </c>
      <c r="J19" s="140"/>
      <c r="K19" s="140"/>
      <c r="P19" s="99"/>
      <c r="Q19" s="99"/>
      <c r="R19" s="99"/>
      <c r="S19" s="99"/>
      <c r="T19" s="99"/>
      <c r="U19" s="99"/>
    </row>
    <row r="20" spans="1:21" ht="21" customHeight="1" x14ac:dyDescent="0.45">
      <c r="A20" s="4">
        <v>0.1</v>
      </c>
      <c r="B20" s="18">
        <v>0.1</v>
      </c>
      <c r="C20" s="130" t="s">
        <v>4</v>
      </c>
      <c r="D20" s="130"/>
      <c r="E20" s="130"/>
      <c r="F20" s="10">
        <f>I20+G20</f>
        <v>3015213512</v>
      </c>
      <c r="G20" s="135">
        <f>ص.و28!F20</f>
        <v>3002987012</v>
      </c>
      <c r="H20" s="136"/>
      <c r="I20" s="139">
        <f>I16*B20</f>
        <v>12226500</v>
      </c>
      <c r="J20" s="140"/>
      <c r="K20" s="140"/>
      <c r="P20" s="99"/>
      <c r="Q20" s="99"/>
      <c r="R20" s="99"/>
      <c r="S20" s="99"/>
      <c r="T20" s="99"/>
      <c r="U20" s="99"/>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1507606756</v>
      </c>
      <c r="G22" s="135">
        <f>ص.و28!F22</f>
        <v>1501493506</v>
      </c>
      <c r="H22" s="136"/>
      <c r="I22" s="139">
        <f>I16*B22</f>
        <v>6113250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4522820268</v>
      </c>
      <c r="G25" s="162">
        <f>SUM(G19:H24)</f>
        <v>4504480518</v>
      </c>
      <c r="H25" s="163"/>
      <c r="I25" s="128">
        <f>SUM(I19:K24)</f>
        <v>18339750</v>
      </c>
      <c r="J25" s="192"/>
      <c r="K25" s="192"/>
    </row>
    <row r="26" spans="1:21" ht="21" customHeight="1" x14ac:dyDescent="0.45">
      <c r="B26" s="126" t="s">
        <v>7</v>
      </c>
      <c r="C26" s="127"/>
      <c r="D26" s="127"/>
      <c r="E26" s="127"/>
      <c r="F26" s="127"/>
      <c r="G26" s="127"/>
      <c r="H26" s="127"/>
      <c r="I26" s="186">
        <f>I16-I25</f>
        <v>103925250</v>
      </c>
      <c r="J26" s="187"/>
      <c r="K26" s="187"/>
    </row>
    <row r="27" spans="1:21" ht="21" customHeight="1" thickBot="1" x14ac:dyDescent="0.5">
      <c r="B27" s="37">
        <v>0</v>
      </c>
      <c r="C27" s="215" t="s">
        <v>8</v>
      </c>
      <c r="D27" s="215"/>
      <c r="E27" s="215"/>
      <c r="F27" s="215"/>
      <c r="G27" s="215"/>
      <c r="H27" s="215"/>
      <c r="I27" s="193">
        <v>0</v>
      </c>
      <c r="J27" s="194"/>
      <c r="K27" s="194"/>
    </row>
    <row r="28" spans="1:21" ht="27" customHeight="1" thickTop="1" thickBot="1" x14ac:dyDescent="0.55000000000000004">
      <c r="B28" s="216" t="s">
        <v>9</v>
      </c>
      <c r="C28" s="217"/>
      <c r="D28" s="217"/>
      <c r="E28" s="217"/>
      <c r="F28" s="217"/>
      <c r="G28" s="217"/>
      <c r="H28" s="217"/>
      <c r="I28" s="218">
        <f>I26+I27</f>
        <v>103925250</v>
      </c>
      <c r="J28" s="219"/>
      <c r="K28" s="219"/>
    </row>
    <row r="29" spans="1:21" ht="20.25" customHeight="1" thickTop="1" x14ac:dyDescent="0.45">
      <c r="B29" s="259" t="s">
        <v>194</v>
      </c>
      <c r="C29" s="260"/>
      <c r="D29" s="260"/>
      <c r="E29" s="260"/>
      <c r="F29" s="260"/>
      <c r="G29" s="260"/>
      <c r="H29" s="260"/>
      <c r="I29" s="260"/>
      <c r="J29" s="260"/>
      <c r="K29" s="261"/>
    </row>
    <row r="30" spans="1:21" ht="63"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rintOptions horizontalCentered="1"/>
  <pageMargins left="0.7" right="0.7" top="0.5" bottom="0.75" header="0.3" footer="0.3"/>
  <pageSetup scale="90"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DDB48-54D5-486C-BBF1-2890D0CAB6D2}">
  <dimension ref="A1:W36"/>
  <sheetViews>
    <sheetView rightToLeft="1" view="pageBreakPreview" zoomScaleNormal="100" zoomScaleSheetLayoutView="100" workbookViewId="0">
      <selection activeCell="S30" sqref="S30"/>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5703125" style="1" customWidth="1"/>
    <col min="6" max="6" width="18" style="1" customWidth="1"/>
    <col min="7" max="7" width="8.85546875" style="1" customWidth="1"/>
    <col min="8" max="8" width="10.7109375" style="1" customWidth="1"/>
    <col min="9" max="9" width="3.140625" style="1" customWidth="1"/>
    <col min="10" max="10" width="6.7109375" style="1" customWidth="1"/>
    <col min="11" max="11" width="8.140625" style="1" customWidth="1"/>
    <col min="12" max="16384" width="9.140625" style="1"/>
  </cols>
  <sheetData>
    <row r="1" spans="2:23" ht="19.5" x14ac:dyDescent="0.5">
      <c r="G1" s="122" t="s">
        <v>67</v>
      </c>
      <c r="H1" s="122"/>
      <c r="I1" s="122"/>
      <c r="J1" s="250" t="s">
        <v>199</v>
      </c>
      <c r="K1" s="250"/>
    </row>
    <row r="2" spans="2:23" ht="19.5" x14ac:dyDescent="0.5">
      <c r="G2" s="122" t="s">
        <v>68</v>
      </c>
      <c r="H2" s="122"/>
      <c r="I2" s="122"/>
      <c r="J2" s="250" t="s">
        <v>201</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197</v>
      </c>
      <c r="E8" s="287"/>
      <c r="F8" s="288"/>
      <c r="G8" s="32" t="s">
        <v>23</v>
      </c>
      <c r="H8" s="153" t="s">
        <v>42</v>
      </c>
      <c r="I8" s="232"/>
      <c r="J8" s="232"/>
      <c r="K8" s="233"/>
      <c r="P8" s="99"/>
      <c r="Q8" s="99"/>
      <c r="R8" s="99"/>
      <c r="S8" s="99"/>
      <c r="T8" s="99"/>
      <c r="U8" s="99"/>
      <c r="W8" s="2"/>
    </row>
    <row r="9" spans="2:23" ht="21" customHeight="1" x14ac:dyDescent="0.5">
      <c r="B9" s="12" t="s">
        <v>20</v>
      </c>
      <c r="C9" s="7"/>
      <c r="D9" s="145" t="s">
        <v>44</v>
      </c>
      <c r="E9" s="145"/>
      <c r="F9" s="25" t="s">
        <v>34</v>
      </c>
      <c r="G9" s="97" t="s">
        <v>45</v>
      </c>
      <c r="H9" s="7" t="s">
        <v>14</v>
      </c>
      <c r="I9" s="215" t="s">
        <v>43</v>
      </c>
      <c r="J9" s="215"/>
      <c r="K9" s="274"/>
      <c r="P9" s="99"/>
      <c r="Q9" s="99"/>
      <c r="R9" s="99"/>
      <c r="S9" s="99"/>
      <c r="T9" s="99"/>
      <c r="U9" s="99"/>
    </row>
    <row r="10" spans="2:23" ht="21" customHeight="1" x14ac:dyDescent="0.5">
      <c r="B10" s="13"/>
      <c r="C10" s="6"/>
      <c r="D10" s="98"/>
      <c r="E10" s="98"/>
      <c r="F10" s="62" t="s">
        <v>131</v>
      </c>
      <c r="G10" s="98" t="s">
        <v>45</v>
      </c>
      <c r="H10" s="6"/>
      <c r="I10" s="98" t="s">
        <v>132</v>
      </c>
      <c r="J10" s="98"/>
      <c r="K10" s="63"/>
      <c r="P10" s="99"/>
      <c r="Q10" s="99"/>
      <c r="R10" s="99"/>
      <c r="S10" s="99"/>
      <c r="T10" s="99"/>
      <c r="U10" s="99"/>
    </row>
    <row r="11" spans="2:23" ht="21" customHeight="1" x14ac:dyDescent="0.55000000000000004">
      <c r="B11" s="13" t="s">
        <v>15</v>
      </c>
      <c r="C11" s="6"/>
      <c r="D11" s="148" t="s">
        <v>46</v>
      </c>
      <c r="E11" s="148"/>
      <c r="F11" s="148"/>
      <c r="G11" s="148"/>
      <c r="H11" s="6" t="s">
        <v>21</v>
      </c>
      <c r="I11" s="150"/>
      <c r="J11" s="150"/>
      <c r="K11" s="14" t="s">
        <v>22</v>
      </c>
      <c r="P11" s="99"/>
      <c r="Q11" s="99"/>
      <c r="R11" s="99"/>
      <c r="S11" s="99"/>
      <c r="T11" s="99"/>
      <c r="U11" s="99"/>
    </row>
    <row r="12" spans="2:23" ht="21.75" customHeight="1" x14ac:dyDescent="0.5">
      <c r="B12" s="120" t="s">
        <v>200</v>
      </c>
      <c r="C12" s="121"/>
      <c r="D12" s="121"/>
      <c r="E12" s="121"/>
      <c r="F12" s="121"/>
      <c r="G12" s="121"/>
      <c r="H12" s="9"/>
      <c r="I12" s="9"/>
      <c r="J12" s="9"/>
      <c r="K12" s="15"/>
      <c r="P12" s="99"/>
      <c r="Q12" s="99"/>
      <c r="R12" s="99"/>
      <c r="S12" s="99"/>
      <c r="T12" s="99"/>
      <c r="U12" s="99"/>
    </row>
    <row r="13" spans="2:23" ht="21.75" customHeight="1" x14ac:dyDescent="0.45">
      <c r="B13" s="146" t="s">
        <v>76</v>
      </c>
      <c r="C13" s="147"/>
      <c r="D13" s="147"/>
      <c r="E13" s="147"/>
      <c r="F13" s="147"/>
      <c r="G13" s="8"/>
      <c r="H13" s="8"/>
      <c r="I13" s="8"/>
      <c r="J13" s="8"/>
      <c r="K13" s="16"/>
      <c r="P13" s="99"/>
      <c r="Q13" s="99"/>
      <c r="R13" s="99"/>
      <c r="S13" s="99"/>
      <c r="T13" s="99"/>
      <c r="U13" s="99"/>
    </row>
    <row r="14" spans="2:23" ht="2.25" customHeight="1" x14ac:dyDescent="0.45">
      <c r="B14" s="160"/>
      <c r="C14" s="161"/>
      <c r="D14" s="96"/>
      <c r="E14" s="96"/>
      <c r="F14" s="96"/>
      <c r="G14" s="96"/>
      <c r="H14" s="96"/>
      <c r="I14" s="96"/>
      <c r="J14" s="96"/>
      <c r="K14" s="22"/>
      <c r="P14" s="99"/>
      <c r="Q14" s="99"/>
      <c r="R14" s="99"/>
      <c r="S14" s="99"/>
      <c r="T14" s="99"/>
      <c r="U14" s="99"/>
    </row>
    <row r="15" spans="2:23" ht="27.75" customHeight="1" thickBot="1" x14ac:dyDescent="0.5">
      <c r="B15" s="178" t="s">
        <v>1</v>
      </c>
      <c r="C15" s="179"/>
      <c r="D15" s="179"/>
      <c r="E15" s="180"/>
      <c r="F15" s="53" t="s">
        <v>37</v>
      </c>
      <c r="G15" s="252" t="s">
        <v>82</v>
      </c>
      <c r="H15" s="181"/>
      <c r="I15" s="184" t="s">
        <v>2</v>
      </c>
      <c r="J15" s="181"/>
      <c r="K15" s="185"/>
      <c r="P15" s="99"/>
      <c r="Q15" s="99"/>
      <c r="R15" s="99"/>
      <c r="S15" s="99"/>
      <c r="T15" s="99"/>
      <c r="U15" s="99"/>
    </row>
    <row r="16" spans="2:23" ht="31.5" customHeight="1" thickBot="1" x14ac:dyDescent="0.5">
      <c r="B16" s="132" t="s">
        <v>27</v>
      </c>
      <c r="C16" s="133"/>
      <c r="D16" s="133"/>
      <c r="E16" s="134"/>
      <c r="F16" s="26">
        <f>SUM(G16:K16)</f>
        <v>30516905120</v>
      </c>
      <c r="G16" s="182">
        <f>ص.و29!F16</f>
        <v>30152135120</v>
      </c>
      <c r="H16" s="183"/>
      <c r="I16" s="128">
        <v>364770000</v>
      </c>
      <c r="J16" s="129"/>
      <c r="K16" s="129"/>
      <c r="P16" s="99"/>
      <c r="Q16" s="99"/>
      <c r="R16" s="99"/>
      <c r="S16" s="99"/>
      <c r="T16" s="99"/>
      <c r="U16" s="99"/>
    </row>
    <row r="17" spans="1:21" ht="12" customHeight="1" x14ac:dyDescent="0.45">
      <c r="B17" s="226" t="s">
        <v>56</v>
      </c>
      <c r="C17" s="227"/>
      <c r="D17" s="227"/>
      <c r="E17" s="227"/>
      <c r="F17" s="227"/>
      <c r="G17" s="227"/>
      <c r="H17" s="227"/>
      <c r="I17" s="227"/>
      <c r="J17" s="227"/>
      <c r="K17" s="228"/>
      <c r="P17" s="99"/>
      <c r="Q17" s="99"/>
      <c r="R17" s="99"/>
      <c r="S17" s="99"/>
      <c r="T17" s="99"/>
      <c r="U17" s="99"/>
    </row>
    <row r="18" spans="1:21" ht="12" customHeight="1" x14ac:dyDescent="0.45">
      <c r="B18" s="229"/>
      <c r="C18" s="230"/>
      <c r="D18" s="230"/>
      <c r="E18" s="230"/>
      <c r="F18" s="230"/>
      <c r="G18" s="230"/>
      <c r="H18" s="230"/>
      <c r="I18" s="230"/>
      <c r="J18" s="230"/>
      <c r="K18" s="231"/>
      <c r="P18" s="99"/>
      <c r="Q18" s="99"/>
      <c r="R18" s="99"/>
      <c r="S18" s="99"/>
      <c r="T18" s="99"/>
      <c r="U18" s="99"/>
    </row>
    <row r="19" spans="1:21" ht="21" customHeight="1" x14ac:dyDescent="0.45">
      <c r="A19" s="4"/>
      <c r="B19" s="17"/>
      <c r="C19" s="130" t="s">
        <v>32</v>
      </c>
      <c r="D19" s="130"/>
      <c r="E19" s="130"/>
      <c r="F19" s="10">
        <f>I19+G19</f>
        <v>0</v>
      </c>
      <c r="G19" s="135">
        <f>'ص.و.5 '!F18</f>
        <v>0</v>
      </c>
      <c r="H19" s="136"/>
      <c r="I19" s="139">
        <f>I16*B19</f>
        <v>0</v>
      </c>
      <c r="J19" s="140"/>
      <c r="K19" s="140"/>
      <c r="P19" s="99"/>
      <c r="Q19" s="99"/>
      <c r="R19" s="99"/>
      <c r="S19" s="99"/>
      <c r="T19" s="99"/>
      <c r="U19" s="99"/>
    </row>
    <row r="20" spans="1:21" ht="21" customHeight="1" x14ac:dyDescent="0.45">
      <c r="A20" s="4">
        <v>0.1</v>
      </c>
      <c r="B20" s="18">
        <v>0.1</v>
      </c>
      <c r="C20" s="130" t="s">
        <v>4</v>
      </c>
      <c r="D20" s="130"/>
      <c r="E20" s="130"/>
      <c r="F20" s="10">
        <f>I20+G20</f>
        <v>3051690512</v>
      </c>
      <c r="G20" s="135">
        <f>ص.و29!F20</f>
        <v>3015213512</v>
      </c>
      <c r="H20" s="136"/>
      <c r="I20" s="139">
        <f>I16*B20</f>
        <v>36477000</v>
      </c>
      <c r="J20" s="140"/>
      <c r="K20" s="140"/>
      <c r="P20" s="99"/>
      <c r="Q20" s="99"/>
      <c r="R20" s="99"/>
      <c r="S20" s="99"/>
      <c r="T20" s="99"/>
      <c r="U20" s="99"/>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G22+I22</f>
        <v>1525845256</v>
      </c>
      <c r="G22" s="135">
        <f>ص.و29!F22</f>
        <v>1507606756</v>
      </c>
      <c r="H22" s="136"/>
      <c r="I22" s="139">
        <f>I16*B22</f>
        <v>18238500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4577535768</v>
      </c>
      <c r="G25" s="162">
        <f>SUM(G19:H24)</f>
        <v>4522820268</v>
      </c>
      <c r="H25" s="163"/>
      <c r="I25" s="128">
        <f>SUM(I19:K24)</f>
        <v>54715500</v>
      </c>
      <c r="J25" s="192"/>
      <c r="K25" s="192"/>
    </row>
    <row r="26" spans="1:21" ht="21" customHeight="1" x14ac:dyDescent="0.45">
      <c r="B26" s="126" t="s">
        <v>7</v>
      </c>
      <c r="C26" s="127"/>
      <c r="D26" s="127"/>
      <c r="E26" s="127"/>
      <c r="F26" s="127"/>
      <c r="G26" s="127"/>
      <c r="H26" s="127"/>
      <c r="I26" s="186">
        <f>I16-I25</f>
        <v>310054500</v>
      </c>
      <c r="J26" s="187"/>
      <c r="K26" s="187"/>
    </row>
    <row r="27" spans="1:21" ht="21" customHeight="1" thickBot="1" x14ac:dyDescent="0.5">
      <c r="B27" s="37">
        <v>0</v>
      </c>
      <c r="C27" s="215" t="s">
        <v>8</v>
      </c>
      <c r="D27" s="215"/>
      <c r="E27" s="215"/>
      <c r="F27" s="215"/>
      <c r="G27" s="215"/>
      <c r="H27" s="215"/>
      <c r="I27" s="193">
        <v>0</v>
      </c>
      <c r="J27" s="194"/>
      <c r="K27" s="194"/>
    </row>
    <row r="28" spans="1:21" ht="27" customHeight="1" thickTop="1" thickBot="1" x14ac:dyDescent="0.55000000000000004">
      <c r="B28" s="216" t="s">
        <v>9</v>
      </c>
      <c r="C28" s="217"/>
      <c r="D28" s="217"/>
      <c r="E28" s="217"/>
      <c r="F28" s="217"/>
      <c r="G28" s="217"/>
      <c r="H28" s="217"/>
      <c r="I28" s="218">
        <f>I26+I27</f>
        <v>310054500</v>
      </c>
      <c r="J28" s="219"/>
      <c r="K28" s="219"/>
    </row>
    <row r="29" spans="1:21" ht="20.25" customHeight="1" thickTop="1" x14ac:dyDescent="0.45">
      <c r="B29" s="259" t="s">
        <v>202</v>
      </c>
      <c r="C29" s="260"/>
      <c r="D29" s="260"/>
      <c r="E29" s="260"/>
      <c r="F29" s="260"/>
      <c r="G29" s="260"/>
      <c r="H29" s="260"/>
      <c r="I29" s="260"/>
      <c r="J29" s="260"/>
      <c r="K29" s="261"/>
    </row>
    <row r="30" spans="1:21" ht="63"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rintOptions horizontalCentered="1"/>
  <pageMargins left="0.7" right="0.7" top="0.5" bottom="0.75" header="0.3" footer="0.3"/>
  <pageSetup scale="90"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5C57-6300-47FC-B927-AD0821B64BD9}">
  <dimension ref="A1:W36"/>
  <sheetViews>
    <sheetView rightToLeft="1" view="pageBreakPreview" zoomScaleNormal="100" zoomScaleSheetLayoutView="100" workbookViewId="0">
      <selection activeCell="O25" sqref="O25"/>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 style="1" customWidth="1"/>
    <col min="6" max="6" width="17" style="1" customWidth="1"/>
    <col min="7" max="7" width="8.85546875" style="1" customWidth="1"/>
    <col min="8" max="8" width="10.7109375" style="1" customWidth="1"/>
    <col min="9" max="9" width="3.140625" style="1" customWidth="1"/>
    <col min="10" max="10" width="6.7109375" style="1" customWidth="1"/>
    <col min="11" max="11" width="10.140625" style="1" customWidth="1"/>
    <col min="12" max="16384" width="9.140625" style="1"/>
  </cols>
  <sheetData>
    <row r="1" spans="2:23" ht="19.5" x14ac:dyDescent="0.5">
      <c r="G1" s="122" t="s">
        <v>67</v>
      </c>
      <c r="H1" s="122"/>
      <c r="I1" s="122"/>
      <c r="J1" s="250" t="s">
        <v>203</v>
      </c>
      <c r="K1" s="250"/>
    </row>
    <row r="2" spans="2:23" ht="19.5" x14ac:dyDescent="0.5">
      <c r="G2" s="122" t="s">
        <v>68</v>
      </c>
      <c r="H2" s="122"/>
      <c r="I2" s="122"/>
      <c r="J2" s="250" t="s">
        <v>204</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205</v>
      </c>
      <c r="E8" s="287"/>
      <c r="F8" s="288"/>
      <c r="G8" s="32" t="s">
        <v>23</v>
      </c>
      <c r="H8" s="153" t="s">
        <v>42</v>
      </c>
      <c r="I8" s="232"/>
      <c r="J8" s="232"/>
      <c r="K8" s="233"/>
      <c r="P8" s="103"/>
      <c r="Q8" s="103"/>
      <c r="R8" s="103"/>
      <c r="S8" s="103"/>
      <c r="T8" s="103"/>
      <c r="U8" s="103"/>
      <c r="W8" s="2"/>
    </row>
    <row r="9" spans="2:23" ht="21" customHeight="1" x14ac:dyDescent="0.5">
      <c r="B9" s="12" t="s">
        <v>20</v>
      </c>
      <c r="C9" s="7"/>
      <c r="D9" s="145" t="s">
        <v>44</v>
      </c>
      <c r="E9" s="145"/>
      <c r="F9" s="25" t="s">
        <v>34</v>
      </c>
      <c r="G9" s="101" t="s">
        <v>45</v>
      </c>
      <c r="H9" s="7" t="s">
        <v>14</v>
      </c>
      <c r="I9" s="215" t="s">
        <v>43</v>
      </c>
      <c r="J9" s="215"/>
      <c r="K9" s="274"/>
      <c r="P9" s="103"/>
      <c r="Q9" s="103"/>
      <c r="R9" s="103"/>
      <c r="S9" s="103"/>
      <c r="T9" s="103"/>
      <c r="U9" s="103"/>
    </row>
    <row r="10" spans="2:23" ht="21" customHeight="1" x14ac:dyDescent="0.5">
      <c r="B10" s="13"/>
      <c r="C10" s="6"/>
      <c r="D10" s="102"/>
      <c r="E10" s="102"/>
      <c r="F10" s="62" t="s">
        <v>131</v>
      </c>
      <c r="G10" s="102" t="s">
        <v>45</v>
      </c>
      <c r="H10" s="6"/>
      <c r="I10" s="102" t="s">
        <v>132</v>
      </c>
      <c r="J10" s="102"/>
      <c r="K10" s="63"/>
      <c r="P10" s="103"/>
      <c r="Q10" s="103"/>
      <c r="R10" s="103"/>
      <c r="S10" s="103"/>
      <c r="T10" s="103"/>
      <c r="U10" s="103"/>
    </row>
    <row r="11" spans="2:23" ht="21" customHeight="1" x14ac:dyDescent="0.55000000000000004">
      <c r="B11" s="13" t="s">
        <v>15</v>
      </c>
      <c r="C11" s="6"/>
      <c r="D11" s="148" t="s">
        <v>46</v>
      </c>
      <c r="E11" s="148"/>
      <c r="F11" s="148"/>
      <c r="G11" s="148"/>
      <c r="H11" s="6" t="s">
        <v>21</v>
      </c>
      <c r="I11" s="150"/>
      <c r="J11" s="150"/>
      <c r="K11" s="14" t="s">
        <v>22</v>
      </c>
      <c r="P11" s="103"/>
      <c r="Q11" s="103"/>
      <c r="R11" s="103"/>
      <c r="S11" s="103"/>
      <c r="T11" s="103"/>
      <c r="U11" s="103"/>
    </row>
    <row r="12" spans="2:23" ht="21.75" customHeight="1" x14ac:dyDescent="0.5">
      <c r="B12" s="120" t="s">
        <v>206</v>
      </c>
      <c r="C12" s="121"/>
      <c r="D12" s="121"/>
      <c r="E12" s="121"/>
      <c r="F12" s="121"/>
      <c r="G12" s="121"/>
      <c r="H12" s="9"/>
      <c r="I12" s="9"/>
      <c r="J12" s="9"/>
      <c r="K12" s="15"/>
      <c r="P12" s="103"/>
      <c r="Q12" s="103"/>
      <c r="R12" s="103"/>
      <c r="S12" s="103"/>
      <c r="T12" s="103"/>
      <c r="U12" s="103"/>
    </row>
    <row r="13" spans="2:23" ht="21.75" customHeight="1" x14ac:dyDescent="0.45">
      <c r="B13" s="146" t="s">
        <v>76</v>
      </c>
      <c r="C13" s="147"/>
      <c r="D13" s="147"/>
      <c r="E13" s="147"/>
      <c r="F13" s="147"/>
      <c r="G13" s="8"/>
      <c r="H13" s="8"/>
      <c r="I13" s="8"/>
      <c r="J13" s="8"/>
      <c r="K13" s="16"/>
      <c r="P13" s="103"/>
      <c r="Q13" s="103"/>
      <c r="R13" s="103"/>
      <c r="S13" s="103"/>
      <c r="T13" s="103"/>
      <c r="U13" s="103"/>
    </row>
    <row r="14" spans="2:23" ht="2.25" customHeight="1" x14ac:dyDescent="0.45">
      <c r="B14" s="160"/>
      <c r="C14" s="161"/>
      <c r="D14" s="100"/>
      <c r="E14" s="100"/>
      <c r="F14" s="100"/>
      <c r="G14" s="100"/>
      <c r="H14" s="100"/>
      <c r="I14" s="100"/>
      <c r="J14" s="100"/>
      <c r="K14" s="22"/>
      <c r="P14" s="103"/>
      <c r="Q14" s="103"/>
      <c r="R14" s="103"/>
      <c r="S14" s="103"/>
      <c r="T14" s="103"/>
      <c r="U14" s="103"/>
    </row>
    <row r="15" spans="2:23" ht="27.75" customHeight="1" thickBot="1" x14ac:dyDescent="0.5">
      <c r="B15" s="178" t="s">
        <v>1</v>
      </c>
      <c r="C15" s="179"/>
      <c r="D15" s="179"/>
      <c r="E15" s="180"/>
      <c r="F15" s="53" t="s">
        <v>37</v>
      </c>
      <c r="G15" s="252" t="s">
        <v>82</v>
      </c>
      <c r="H15" s="181"/>
      <c r="I15" s="184" t="s">
        <v>2</v>
      </c>
      <c r="J15" s="181"/>
      <c r="K15" s="185"/>
      <c r="P15" s="103"/>
      <c r="Q15" s="103"/>
      <c r="R15" s="103"/>
      <c r="S15" s="103"/>
      <c r="T15" s="103"/>
      <c r="U15" s="103"/>
    </row>
    <row r="16" spans="2:23" ht="31.5" customHeight="1" thickBot="1" x14ac:dyDescent="0.5">
      <c r="B16" s="132" t="s">
        <v>27</v>
      </c>
      <c r="C16" s="133"/>
      <c r="D16" s="133"/>
      <c r="E16" s="134"/>
      <c r="F16" s="26">
        <f>SUM(G16:K16)</f>
        <v>30530905120</v>
      </c>
      <c r="G16" s="182">
        <f>ص.و30!F16</f>
        <v>30516905120</v>
      </c>
      <c r="H16" s="183"/>
      <c r="I16" s="128">
        <v>14000000</v>
      </c>
      <c r="J16" s="129"/>
      <c r="K16" s="129"/>
      <c r="P16" s="103"/>
      <c r="Q16" s="103"/>
      <c r="R16" s="103"/>
      <c r="S16" s="103"/>
      <c r="T16" s="103"/>
      <c r="U16" s="103"/>
    </row>
    <row r="17" spans="1:21" ht="12" customHeight="1" x14ac:dyDescent="0.45">
      <c r="B17" s="226" t="s">
        <v>56</v>
      </c>
      <c r="C17" s="227"/>
      <c r="D17" s="227"/>
      <c r="E17" s="227"/>
      <c r="F17" s="227"/>
      <c r="G17" s="227"/>
      <c r="H17" s="227"/>
      <c r="I17" s="227"/>
      <c r="J17" s="227"/>
      <c r="K17" s="228"/>
      <c r="P17" s="103"/>
      <c r="Q17" s="103"/>
      <c r="R17" s="103"/>
      <c r="S17" s="103"/>
      <c r="T17" s="103"/>
      <c r="U17" s="103"/>
    </row>
    <row r="18" spans="1:21" ht="12" customHeight="1" x14ac:dyDescent="0.45">
      <c r="B18" s="229"/>
      <c r="C18" s="230"/>
      <c r="D18" s="230"/>
      <c r="E18" s="230"/>
      <c r="F18" s="230"/>
      <c r="G18" s="230"/>
      <c r="H18" s="230"/>
      <c r="I18" s="230"/>
      <c r="J18" s="230"/>
      <c r="K18" s="231"/>
      <c r="P18" s="103"/>
      <c r="Q18" s="103"/>
      <c r="R18" s="103"/>
      <c r="S18" s="103"/>
      <c r="T18" s="103"/>
      <c r="U18" s="103"/>
    </row>
    <row r="19" spans="1:21" ht="21" customHeight="1" x14ac:dyDescent="0.45">
      <c r="A19" s="4"/>
      <c r="B19" s="17"/>
      <c r="C19" s="130" t="s">
        <v>32</v>
      </c>
      <c r="D19" s="130"/>
      <c r="E19" s="130"/>
      <c r="F19" s="10">
        <f>I19+G19</f>
        <v>0</v>
      </c>
      <c r="G19" s="135">
        <f>'ص.و.5 '!F18</f>
        <v>0</v>
      </c>
      <c r="H19" s="136"/>
      <c r="I19" s="139">
        <f>I16*B19</f>
        <v>0</v>
      </c>
      <c r="J19" s="140"/>
      <c r="K19" s="140"/>
      <c r="P19" s="103"/>
      <c r="Q19" s="103"/>
      <c r="R19" s="103"/>
      <c r="S19" s="103"/>
      <c r="T19" s="103"/>
      <c r="U19" s="103"/>
    </row>
    <row r="20" spans="1:21" ht="21" customHeight="1" x14ac:dyDescent="0.45">
      <c r="A20" s="4">
        <v>0.1</v>
      </c>
      <c r="B20" s="18">
        <v>0.1</v>
      </c>
      <c r="C20" s="130" t="s">
        <v>4</v>
      </c>
      <c r="D20" s="130"/>
      <c r="E20" s="130"/>
      <c r="F20" s="10">
        <f>I20+G20</f>
        <v>3053090512</v>
      </c>
      <c r="G20" s="135">
        <f>ص.و30!F20</f>
        <v>3051690512</v>
      </c>
      <c r="H20" s="136"/>
      <c r="I20" s="139">
        <f>I16*B20</f>
        <v>1400000</v>
      </c>
      <c r="J20" s="140"/>
      <c r="K20" s="140"/>
      <c r="P20" s="103"/>
      <c r="Q20" s="103"/>
      <c r="R20" s="103"/>
      <c r="S20" s="103"/>
      <c r="T20" s="103"/>
      <c r="U20" s="103"/>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G22+I22</f>
        <v>1526545256</v>
      </c>
      <c r="G22" s="135">
        <f>ص.و30!F22</f>
        <v>1525845256</v>
      </c>
      <c r="H22" s="136"/>
      <c r="I22" s="139">
        <f>I16*B22</f>
        <v>700000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4579635768</v>
      </c>
      <c r="G25" s="162">
        <f>SUM(G19:H24)</f>
        <v>4577535768</v>
      </c>
      <c r="H25" s="163"/>
      <c r="I25" s="128">
        <f>SUM(I19:K24)</f>
        <v>2100000</v>
      </c>
      <c r="J25" s="192"/>
      <c r="K25" s="192"/>
    </row>
    <row r="26" spans="1:21" ht="21" customHeight="1" x14ac:dyDescent="0.45">
      <c r="B26" s="126" t="s">
        <v>7</v>
      </c>
      <c r="C26" s="127"/>
      <c r="D26" s="127"/>
      <c r="E26" s="127"/>
      <c r="F26" s="127"/>
      <c r="G26" s="127"/>
      <c r="H26" s="127"/>
      <c r="I26" s="186">
        <f>I16-I25</f>
        <v>11900000</v>
      </c>
      <c r="J26" s="187"/>
      <c r="K26" s="187"/>
    </row>
    <row r="27" spans="1:21" ht="21" customHeight="1" thickBot="1" x14ac:dyDescent="0.5">
      <c r="B27" s="37">
        <v>0</v>
      </c>
      <c r="C27" s="215" t="s">
        <v>8</v>
      </c>
      <c r="D27" s="215"/>
      <c r="E27" s="215"/>
      <c r="F27" s="215"/>
      <c r="G27" s="215"/>
      <c r="H27" s="215"/>
      <c r="I27" s="193">
        <v>0</v>
      </c>
      <c r="J27" s="194"/>
      <c r="K27" s="194"/>
    </row>
    <row r="28" spans="1:21" ht="27" customHeight="1" thickTop="1" thickBot="1" x14ac:dyDescent="0.55000000000000004">
      <c r="B28" s="216" t="s">
        <v>9</v>
      </c>
      <c r="C28" s="217"/>
      <c r="D28" s="217"/>
      <c r="E28" s="217"/>
      <c r="F28" s="217"/>
      <c r="G28" s="217"/>
      <c r="H28" s="217"/>
      <c r="I28" s="218">
        <f>I26+I27</f>
        <v>11900000</v>
      </c>
      <c r="J28" s="219"/>
      <c r="K28" s="219"/>
    </row>
    <row r="29" spans="1:21" ht="20.25" customHeight="1" thickTop="1" x14ac:dyDescent="0.45">
      <c r="B29" s="259" t="s">
        <v>207</v>
      </c>
      <c r="C29" s="260"/>
      <c r="D29" s="260"/>
      <c r="E29" s="260"/>
      <c r="F29" s="260"/>
      <c r="G29" s="260"/>
      <c r="H29" s="260"/>
      <c r="I29" s="260"/>
      <c r="J29" s="260"/>
      <c r="K29" s="261"/>
    </row>
    <row r="30" spans="1:21" ht="63"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ageMargins left="0.17" right="0.1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5E8C6-6124-4835-894C-E3F5821AFE75}">
  <dimension ref="A1:W36"/>
  <sheetViews>
    <sheetView rightToLeft="1" view="pageBreakPreview" topLeftCell="A10" zoomScaleNormal="100" zoomScaleSheetLayoutView="100" workbookViewId="0">
      <selection activeCell="F20" sqref="F20:F24"/>
    </sheetView>
  </sheetViews>
  <sheetFormatPr defaultColWidth="9.140625" defaultRowHeight="18" x14ac:dyDescent="0.45"/>
  <cols>
    <col min="1" max="1" width="0.7109375" style="1" customWidth="1"/>
    <col min="2" max="2" width="5.140625" style="1" customWidth="1"/>
    <col min="3" max="3" width="13.5703125" style="1" customWidth="1"/>
    <col min="4" max="4" width="8.5703125" style="1" customWidth="1"/>
    <col min="5" max="5" width="16" style="1" customWidth="1"/>
    <col min="6" max="6" width="17" style="1" customWidth="1"/>
    <col min="7" max="7" width="8.85546875" style="1" customWidth="1"/>
    <col min="8" max="8" width="10.7109375" style="1" customWidth="1"/>
    <col min="9" max="9" width="3.140625" style="1" customWidth="1"/>
    <col min="10" max="10" width="6.7109375" style="1" customWidth="1"/>
    <col min="11" max="11" width="10.140625" style="1" customWidth="1"/>
    <col min="12" max="14" width="9.140625" style="1"/>
    <col min="15" max="15" width="11" style="1" bestFit="1" customWidth="1"/>
    <col min="16" max="16384" width="9.140625" style="1"/>
  </cols>
  <sheetData>
    <row r="1" spans="2:23" ht="19.5" x14ac:dyDescent="0.5">
      <c r="G1" s="122" t="s">
        <v>67</v>
      </c>
      <c r="H1" s="122"/>
      <c r="I1" s="122"/>
      <c r="J1" s="250" t="s">
        <v>208</v>
      </c>
      <c r="K1" s="250"/>
    </row>
    <row r="2" spans="2:23" ht="19.5" x14ac:dyDescent="0.5">
      <c r="G2" s="122" t="s">
        <v>68</v>
      </c>
      <c r="H2" s="122"/>
      <c r="I2" s="122"/>
      <c r="J2" s="250" t="s">
        <v>209</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210</v>
      </c>
      <c r="E8" s="287"/>
      <c r="F8" s="288"/>
      <c r="G8" s="32" t="s">
        <v>23</v>
      </c>
      <c r="H8" s="153" t="s">
        <v>42</v>
      </c>
      <c r="I8" s="232"/>
      <c r="J8" s="232"/>
      <c r="K8" s="233"/>
      <c r="P8" s="107"/>
      <c r="Q8" s="107"/>
      <c r="R8" s="107"/>
      <c r="S8" s="107"/>
      <c r="T8" s="107"/>
      <c r="U8" s="107"/>
      <c r="W8" s="2"/>
    </row>
    <row r="9" spans="2:23" ht="21" customHeight="1" x14ac:dyDescent="0.5">
      <c r="B9" s="12" t="s">
        <v>20</v>
      </c>
      <c r="C9" s="7"/>
      <c r="D9" s="145" t="s">
        <v>44</v>
      </c>
      <c r="E9" s="145"/>
      <c r="F9" s="25" t="s">
        <v>34</v>
      </c>
      <c r="G9" s="104" t="s">
        <v>45</v>
      </c>
      <c r="H9" s="7" t="s">
        <v>14</v>
      </c>
      <c r="I9" s="215" t="s">
        <v>43</v>
      </c>
      <c r="J9" s="215"/>
      <c r="K9" s="274"/>
      <c r="P9" s="107"/>
      <c r="Q9" s="107"/>
      <c r="R9" s="107"/>
      <c r="S9" s="107"/>
      <c r="T9" s="107"/>
      <c r="U9" s="107"/>
    </row>
    <row r="10" spans="2:23" ht="21" customHeight="1" x14ac:dyDescent="0.5">
      <c r="B10" s="13"/>
      <c r="C10" s="6"/>
      <c r="D10" s="105"/>
      <c r="E10" s="105"/>
      <c r="F10" s="62" t="s">
        <v>131</v>
      </c>
      <c r="G10" s="105" t="s">
        <v>45</v>
      </c>
      <c r="H10" s="6"/>
      <c r="I10" s="105" t="s">
        <v>132</v>
      </c>
      <c r="J10" s="105"/>
      <c r="K10" s="63"/>
      <c r="P10" s="107"/>
      <c r="Q10" s="107"/>
      <c r="R10" s="107"/>
      <c r="S10" s="107"/>
      <c r="T10" s="107"/>
      <c r="U10" s="107"/>
    </row>
    <row r="11" spans="2:23" ht="21" customHeight="1" x14ac:dyDescent="0.55000000000000004">
      <c r="B11" s="13" t="s">
        <v>15</v>
      </c>
      <c r="C11" s="6"/>
      <c r="D11" s="148" t="s">
        <v>46</v>
      </c>
      <c r="E11" s="148"/>
      <c r="F11" s="148"/>
      <c r="G11" s="148"/>
      <c r="H11" s="6" t="s">
        <v>21</v>
      </c>
      <c r="I11" s="150"/>
      <c r="J11" s="150"/>
      <c r="K11" s="14" t="s">
        <v>22</v>
      </c>
      <c r="P11" s="107"/>
      <c r="Q11" s="107"/>
      <c r="R11" s="107"/>
      <c r="S11" s="107"/>
      <c r="T11" s="107"/>
      <c r="U11" s="107"/>
    </row>
    <row r="12" spans="2:23" ht="21.75" customHeight="1" x14ac:dyDescent="0.5">
      <c r="B12" s="120" t="s">
        <v>211</v>
      </c>
      <c r="C12" s="121"/>
      <c r="D12" s="121"/>
      <c r="E12" s="121"/>
      <c r="F12" s="121"/>
      <c r="G12" s="121"/>
      <c r="H12" s="9"/>
      <c r="I12" s="9"/>
      <c r="J12" s="9"/>
      <c r="K12" s="15"/>
      <c r="P12" s="107"/>
      <c r="Q12" s="107"/>
      <c r="R12" s="107"/>
      <c r="S12" s="107"/>
      <c r="T12" s="107"/>
      <c r="U12" s="107"/>
    </row>
    <row r="13" spans="2:23" ht="21.75" customHeight="1" x14ac:dyDescent="0.45">
      <c r="B13" s="146" t="s">
        <v>76</v>
      </c>
      <c r="C13" s="147"/>
      <c r="D13" s="147"/>
      <c r="E13" s="147"/>
      <c r="F13" s="147"/>
      <c r="G13" s="8"/>
      <c r="H13" s="8"/>
      <c r="I13" s="8"/>
      <c r="J13" s="8"/>
      <c r="K13" s="16"/>
      <c r="P13" s="107"/>
      <c r="Q13" s="107"/>
      <c r="R13" s="107"/>
      <c r="S13" s="107"/>
      <c r="T13" s="107"/>
      <c r="U13" s="107"/>
    </row>
    <row r="14" spans="2:23" ht="2.25" customHeight="1" x14ac:dyDescent="0.45">
      <c r="B14" s="160"/>
      <c r="C14" s="161"/>
      <c r="D14" s="106"/>
      <c r="E14" s="106"/>
      <c r="F14" s="106"/>
      <c r="G14" s="106"/>
      <c r="H14" s="106"/>
      <c r="I14" s="106"/>
      <c r="J14" s="106"/>
      <c r="K14" s="22"/>
      <c r="P14" s="107"/>
      <c r="Q14" s="107"/>
      <c r="R14" s="107"/>
      <c r="S14" s="107"/>
      <c r="T14" s="107"/>
      <c r="U14" s="107"/>
    </row>
    <row r="15" spans="2:23" ht="27.75" customHeight="1" thickBot="1" x14ac:dyDescent="0.5">
      <c r="B15" s="178" t="s">
        <v>1</v>
      </c>
      <c r="C15" s="179"/>
      <c r="D15" s="179"/>
      <c r="E15" s="180"/>
      <c r="F15" s="53" t="s">
        <v>37</v>
      </c>
      <c r="G15" s="252" t="s">
        <v>82</v>
      </c>
      <c r="H15" s="181"/>
      <c r="I15" s="184" t="s">
        <v>2</v>
      </c>
      <c r="J15" s="181"/>
      <c r="K15" s="185"/>
      <c r="P15" s="107"/>
      <c r="Q15" s="107"/>
      <c r="R15" s="107"/>
      <c r="S15" s="107"/>
      <c r="T15" s="107"/>
      <c r="U15" s="107"/>
    </row>
    <row r="16" spans="2:23" ht="31.5" customHeight="1" thickBot="1" x14ac:dyDescent="0.5">
      <c r="B16" s="132" t="s">
        <v>27</v>
      </c>
      <c r="C16" s="133"/>
      <c r="D16" s="133"/>
      <c r="E16" s="134"/>
      <c r="F16" s="26">
        <f>SUM(G16:K16)</f>
        <v>30551905120</v>
      </c>
      <c r="G16" s="182">
        <f>'ص و31'!F16</f>
        <v>30530905120</v>
      </c>
      <c r="H16" s="183"/>
      <c r="I16" s="128">
        <v>21000000</v>
      </c>
      <c r="J16" s="129"/>
      <c r="K16" s="129"/>
      <c r="P16" s="107"/>
      <c r="Q16" s="107"/>
      <c r="R16" s="107"/>
      <c r="S16" s="107"/>
      <c r="T16" s="107"/>
      <c r="U16" s="107"/>
    </row>
    <row r="17" spans="1:21" ht="12" customHeight="1" x14ac:dyDescent="0.45">
      <c r="B17" s="226" t="s">
        <v>56</v>
      </c>
      <c r="C17" s="227"/>
      <c r="D17" s="227"/>
      <c r="E17" s="227"/>
      <c r="F17" s="227"/>
      <c r="G17" s="227"/>
      <c r="H17" s="227"/>
      <c r="I17" s="227"/>
      <c r="J17" s="227"/>
      <c r="K17" s="228"/>
      <c r="P17" s="107"/>
      <c r="Q17" s="107"/>
      <c r="R17" s="107"/>
      <c r="S17" s="107"/>
      <c r="T17" s="107"/>
      <c r="U17" s="107"/>
    </row>
    <row r="18" spans="1:21" ht="12" customHeight="1" x14ac:dyDescent="0.45">
      <c r="B18" s="229"/>
      <c r="C18" s="230"/>
      <c r="D18" s="230"/>
      <c r="E18" s="230"/>
      <c r="F18" s="230"/>
      <c r="G18" s="230"/>
      <c r="H18" s="230"/>
      <c r="I18" s="230"/>
      <c r="J18" s="230"/>
      <c r="K18" s="231"/>
      <c r="P18" s="107"/>
      <c r="Q18" s="107"/>
      <c r="R18" s="107"/>
      <c r="S18" s="107"/>
      <c r="T18" s="107"/>
      <c r="U18" s="107"/>
    </row>
    <row r="19" spans="1:21" ht="21" customHeight="1" x14ac:dyDescent="0.45">
      <c r="A19" s="4"/>
      <c r="B19" s="17"/>
      <c r="C19" s="130" t="s">
        <v>32</v>
      </c>
      <c r="D19" s="130"/>
      <c r="E19" s="130"/>
      <c r="F19" s="10">
        <f>I19+G19</f>
        <v>0</v>
      </c>
      <c r="G19" s="135">
        <f>'ص.و.5 '!F18</f>
        <v>0</v>
      </c>
      <c r="H19" s="136"/>
      <c r="I19" s="139">
        <f>I16*B19</f>
        <v>0</v>
      </c>
      <c r="J19" s="140"/>
      <c r="K19" s="140"/>
      <c r="P19" s="107"/>
      <c r="Q19" s="107"/>
      <c r="R19" s="107"/>
      <c r="S19" s="107"/>
      <c r="T19" s="107"/>
      <c r="U19" s="107"/>
    </row>
    <row r="20" spans="1:21" ht="21" customHeight="1" x14ac:dyDescent="0.45">
      <c r="A20" s="4">
        <v>0.1</v>
      </c>
      <c r="B20" s="18">
        <v>0.1</v>
      </c>
      <c r="C20" s="130" t="s">
        <v>4</v>
      </c>
      <c r="D20" s="130"/>
      <c r="E20" s="130"/>
      <c r="F20" s="10">
        <f>I20+G20</f>
        <v>3055190512</v>
      </c>
      <c r="G20" s="135">
        <f>'ص و31'!F20</f>
        <v>3053090512</v>
      </c>
      <c r="H20" s="136"/>
      <c r="I20" s="139">
        <f>I16*B20</f>
        <v>2100000</v>
      </c>
      <c r="J20" s="140"/>
      <c r="K20" s="140"/>
      <c r="P20" s="107"/>
      <c r="Q20" s="107"/>
      <c r="R20" s="107"/>
      <c r="S20" s="107"/>
      <c r="T20" s="107"/>
      <c r="U20" s="107"/>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1527595256</v>
      </c>
      <c r="G22" s="135">
        <f>'ص و31'!F22</f>
        <v>1526545256</v>
      </c>
      <c r="H22" s="136"/>
      <c r="I22" s="139">
        <f>I16*B22</f>
        <v>1050000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4582785768</v>
      </c>
      <c r="G25" s="162">
        <f>SUM(G19:H24)</f>
        <v>4579635768</v>
      </c>
      <c r="H25" s="163"/>
      <c r="I25" s="128">
        <f>SUM(I19:K24)</f>
        <v>3150000</v>
      </c>
      <c r="J25" s="192"/>
      <c r="K25" s="192"/>
    </row>
    <row r="26" spans="1:21" ht="21" customHeight="1" x14ac:dyDescent="0.45">
      <c r="B26" s="126" t="s">
        <v>7</v>
      </c>
      <c r="C26" s="127"/>
      <c r="D26" s="127"/>
      <c r="E26" s="127"/>
      <c r="F26" s="127"/>
      <c r="G26" s="127"/>
      <c r="H26" s="127"/>
      <c r="I26" s="186">
        <f>I16-I25</f>
        <v>17850000</v>
      </c>
      <c r="J26" s="187"/>
      <c r="K26" s="187"/>
    </row>
    <row r="27" spans="1:21" ht="21" customHeight="1" thickBot="1" x14ac:dyDescent="0.5">
      <c r="B27" s="37">
        <v>0</v>
      </c>
      <c r="C27" s="215" t="s">
        <v>8</v>
      </c>
      <c r="D27" s="215"/>
      <c r="E27" s="215"/>
      <c r="F27" s="215"/>
      <c r="G27" s="215"/>
      <c r="H27" s="215"/>
      <c r="I27" s="193">
        <v>0</v>
      </c>
      <c r="J27" s="194"/>
      <c r="K27" s="194"/>
    </row>
    <row r="28" spans="1:21" ht="27" customHeight="1" thickTop="1" thickBot="1" x14ac:dyDescent="0.55000000000000004">
      <c r="B28" s="216" t="s">
        <v>9</v>
      </c>
      <c r="C28" s="217"/>
      <c r="D28" s="217"/>
      <c r="E28" s="217"/>
      <c r="F28" s="217"/>
      <c r="G28" s="217"/>
      <c r="H28" s="217"/>
      <c r="I28" s="218">
        <f>I26+I27</f>
        <v>17850000</v>
      </c>
      <c r="J28" s="219"/>
      <c r="K28" s="219"/>
    </row>
    <row r="29" spans="1:21" ht="20.25" customHeight="1" thickTop="1" x14ac:dyDescent="0.45">
      <c r="B29" s="259" t="s">
        <v>207</v>
      </c>
      <c r="C29" s="260"/>
      <c r="D29" s="260"/>
      <c r="E29" s="260"/>
      <c r="F29" s="260"/>
      <c r="G29" s="260"/>
      <c r="H29" s="260"/>
      <c r="I29" s="260"/>
      <c r="J29" s="260"/>
      <c r="K29" s="261"/>
    </row>
    <row r="30" spans="1:21" ht="63"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6:K6"/>
    <mergeCell ref="G1:I1"/>
    <mergeCell ref="J1:K1"/>
    <mergeCell ref="G2:I2"/>
    <mergeCell ref="J2:K2"/>
    <mergeCell ref="B3:K3"/>
    <mergeCell ref="B13:F13"/>
    <mergeCell ref="B7:C7"/>
    <mergeCell ref="D7:E7"/>
    <mergeCell ref="G7:K7"/>
    <mergeCell ref="B8:C8"/>
    <mergeCell ref="D8:F8"/>
    <mergeCell ref="H8:K8"/>
    <mergeCell ref="D9:E9"/>
    <mergeCell ref="I9:K9"/>
    <mergeCell ref="D11:G11"/>
    <mergeCell ref="I11:J11"/>
    <mergeCell ref="B12:G12"/>
    <mergeCell ref="B14:C14"/>
    <mergeCell ref="B15:E15"/>
    <mergeCell ref="G15:H15"/>
    <mergeCell ref="I15:K15"/>
    <mergeCell ref="B16:E16"/>
    <mergeCell ref="G16:H16"/>
    <mergeCell ref="I16:K16"/>
    <mergeCell ref="B17:K18"/>
    <mergeCell ref="C19:E19"/>
    <mergeCell ref="G19:H19"/>
    <mergeCell ref="I19:K19"/>
    <mergeCell ref="C20:E20"/>
    <mergeCell ref="G20:H20"/>
    <mergeCell ref="I20:K20"/>
    <mergeCell ref="C21:E21"/>
    <mergeCell ref="G21:H21"/>
    <mergeCell ref="I21:K21"/>
    <mergeCell ref="C22:E22"/>
    <mergeCell ref="G22:H22"/>
    <mergeCell ref="I22:K22"/>
    <mergeCell ref="C27:H27"/>
    <mergeCell ref="I27:K27"/>
    <mergeCell ref="C23:E23"/>
    <mergeCell ref="G23:H23"/>
    <mergeCell ref="I23:K23"/>
    <mergeCell ref="C24:E24"/>
    <mergeCell ref="G24:H24"/>
    <mergeCell ref="I24:K24"/>
    <mergeCell ref="B25:E25"/>
    <mergeCell ref="G25:H25"/>
    <mergeCell ref="I25:K25"/>
    <mergeCell ref="B26:H26"/>
    <mergeCell ref="I26:K26"/>
    <mergeCell ref="B28:H28"/>
    <mergeCell ref="I28:K28"/>
    <mergeCell ref="B29:K30"/>
    <mergeCell ref="B31:C32"/>
    <mergeCell ref="D31:E32"/>
    <mergeCell ref="F31:G32"/>
    <mergeCell ref="H31:K32"/>
    <mergeCell ref="B33:C34"/>
    <mergeCell ref="D33:E34"/>
    <mergeCell ref="F33:G34"/>
    <mergeCell ref="H33:K34"/>
    <mergeCell ref="B35:C36"/>
    <mergeCell ref="D35:E36"/>
    <mergeCell ref="F35:G36"/>
    <mergeCell ref="H35:K36"/>
  </mergeCells>
  <pageMargins left="0.17" right="0.1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183C2-5707-468B-B969-B25DEBEFA66C}">
  <sheetPr>
    <pageSetUpPr fitToPage="1"/>
  </sheetPr>
  <dimension ref="A1:W36"/>
  <sheetViews>
    <sheetView rightToLeft="1" view="pageBreakPreview" zoomScaleNormal="100" zoomScaleSheetLayoutView="100" workbookViewId="0">
      <selection activeCell="O10" sqref="O10"/>
    </sheetView>
  </sheetViews>
  <sheetFormatPr defaultColWidth="9.140625" defaultRowHeight="18" x14ac:dyDescent="0.45"/>
  <cols>
    <col min="1" max="1" width="0.7109375" style="1" customWidth="1"/>
    <col min="2" max="2" width="5.140625" style="1" customWidth="1"/>
    <col min="3" max="3" width="18" style="1" customWidth="1"/>
    <col min="4" max="4" width="8.5703125" style="1" customWidth="1"/>
    <col min="5" max="5" width="16.140625" style="1" customWidth="1"/>
    <col min="6" max="6" width="17" style="1" customWidth="1"/>
    <col min="7" max="7" width="8" style="1" customWidth="1"/>
    <col min="8" max="8" width="10.7109375" style="1" customWidth="1"/>
    <col min="9" max="9" width="3.140625" style="1" customWidth="1"/>
    <col min="10" max="10" width="6.7109375" style="1" customWidth="1"/>
    <col min="11" max="11" width="6.42578125" style="1" customWidth="1"/>
    <col min="12" max="14" width="9.140625" style="1"/>
    <col min="15" max="15" width="11" style="1" bestFit="1" customWidth="1"/>
    <col min="16" max="16384" width="9.140625" style="1"/>
  </cols>
  <sheetData>
    <row r="1" spans="2:23" ht="19.5" x14ac:dyDescent="0.5">
      <c r="G1" s="122" t="s">
        <v>67</v>
      </c>
      <c r="H1" s="122"/>
      <c r="I1" s="122"/>
      <c r="J1" s="250" t="s">
        <v>216</v>
      </c>
      <c r="K1" s="250"/>
    </row>
    <row r="2" spans="2:23" ht="19.5" x14ac:dyDescent="0.5">
      <c r="G2" s="122" t="s">
        <v>68</v>
      </c>
      <c r="H2" s="122"/>
      <c r="I2" s="122"/>
      <c r="J2" s="250" t="s">
        <v>217</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215</v>
      </c>
      <c r="E8" s="287"/>
      <c r="F8" s="288"/>
      <c r="G8" s="32" t="s">
        <v>23</v>
      </c>
      <c r="H8" s="153" t="s">
        <v>42</v>
      </c>
      <c r="I8" s="232"/>
      <c r="J8" s="232"/>
      <c r="K8" s="233"/>
      <c r="P8" s="111"/>
      <c r="Q8" s="111"/>
      <c r="R8" s="111"/>
      <c r="S8" s="111"/>
      <c r="T8" s="111"/>
      <c r="U8" s="111"/>
      <c r="W8" s="2"/>
    </row>
    <row r="9" spans="2:23" ht="21" customHeight="1" x14ac:dyDescent="0.5">
      <c r="B9" s="12" t="s">
        <v>20</v>
      </c>
      <c r="C9" s="7"/>
      <c r="D9" s="145" t="s">
        <v>44</v>
      </c>
      <c r="E9" s="145"/>
      <c r="F9" s="25" t="s">
        <v>34</v>
      </c>
      <c r="G9" s="109" t="s">
        <v>45</v>
      </c>
      <c r="H9" s="7" t="s">
        <v>14</v>
      </c>
      <c r="I9" s="215" t="s">
        <v>43</v>
      </c>
      <c r="J9" s="215"/>
      <c r="K9" s="274"/>
      <c r="P9" s="111"/>
      <c r="Q9" s="111"/>
      <c r="R9" s="111"/>
      <c r="S9" s="111"/>
      <c r="T9" s="111"/>
      <c r="U9" s="111"/>
    </row>
    <row r="10" spans="2:23" ht="21" customHeight="1" x14ac:dyDescent="0.5">
      <c r="B10" s="13"/>
      <c r="C10" s="6"/>
      <c r="D10" s="110"/>
      <c r="E10" s="110"/>
      <c r="F10" s="62" t="s">
        <v>131</v>
      </c>
      <c r="G10" s="110" t="s">
        <v>45</v>
      </c>
      <c r="H10" s="6"/>
      <c r="I10" s="110" t="s">
        <v>132</v>
      </c>
      <c r="J10" s="110"/>
      <c r="K10" s="63"/>
      <c r="P10" s="111"/>
      <c r="Q10" s="111"/>
      <c r="R10" s="111"/>
      <c r="S10" s="111"/>
      <c r="T10" s="111"/>
      <c r="U10" s="111"/>
    </row>
    <row r="11" spans="2:23" ht="21" customHeight="1" x14ac:dyDescent="0.55000000000000004">
      <c r="B11" s="13" t="s">
        <v>15</v>
      </c>
      <c r="C11" s="6"/>
      <c r="D11" s="148" t="s">
        <v>46</v>
      </c>
      <c r="E11" s="148"/>
      <c r="F11" s="148"/>
      <c r="G11" s="148"/>
      <c r="H11" s="6" t="s">
        <v>21</v>
      </c>
      <c r="I11" s="150"/>
      <c r="J11" s="150"/>
      <c r="K11" s="14" t="s">
        <v>22</v>
      </c>
      <c r="P11" s="111"/>
      <c r="Q11" s="111"/>
      <c r="R11" s="111"/>
      <c r="S11" s="111"/>
      <c r="T11" s="111"/>
      <c r="U11" s="111"/>
    </row>
    <row r="12" spans="2:23" ht="21.75" customHeight="1" x14ac:dyDescent="0.5">
      <c r="B12" s="120" t="s">
        <v>214</v>
      </c>
      <c r="C12" s="121"/>
      <c r="D12" s="121"/>
      <c r="E12" s="121"/>
      <c r="F12" s="121"/>
      <c r="G12" s="121"/>
      <c r="H12" s="9"/>
      <c r="I12" s="9"/>
      <c r="J12" s="9"/>
      <c r="K12" s="15"/>
      <c r="P12" s="111"/>
      <c r="Q12" s="111"/>
      <c r="R12" s="111"/>
      <c r="S12" s="111"/>
      <c r="T12" s="111"/>
      <c r="U12" s="111"/>
    </row>
    <row r="13" spans="2:23" ht="21.75" customHeight="1" x14ac:dyDescent="0.45">
      <c r="B13" s="146" t="s">
        <v>76</v>
      </c>
      <c r="C13" s="147"/>
      <c r="D13" s="147"/>
      <c r="E13" s="147"/>
      <c r="F13" s="147"/>
      <c r="G13" s="8"/>
      <c r="H13" s="8"/>
      <c r="I13" s="8"/>
      <c r="J13" s="8"/>
      <c r="K13" s="16"/>
      <c r="P13" s="111"/>
      <c r="Q13" s="111"/>
      <c r="R13" s="111"/>
      <c r="S13" s="111"/>
      <c r="T13" s="111"/>
      <c r="U13" s="111"/>
    </row>
    <row r="14" spans="2:23" ht="2.25" customHeight="1" x14ac:dyDescent="0.45">
      <c r="B14" s="160"/>
      <c r="C14" s="161"/>
      <c r="D14" s="108"/>
      <c r="E14" s="108"/>
      <c r="F14" s="108"/>
      <c r="G14" s="108"/>
      <c r="H14" s="108"/>
      <c r="I14" s="108"/>
      <c r="J14" s="108"/>
      <c r="K14" s="22"/>
      <c r="P14" s="111"/>
      <c r="Q14" s="111"/>
      <c r="R14" s="111"/>
      <c r="S14" s="111"/>
      <c r="T14" s="111"/>
      <c r="U14" s="111"/>
    </row>
    <row r="15" spans="2:23" ht="33.75" customHeight="1" thickBot="1" x14ac:dyDescent="0.5">
      <c r="B15" s="178" t="s">
        <v>1</v>
      </c>
      <c r="C15" s="179"/>
      <c r="D15" s="179"/>
      <c r="E15" s="180"/>
      <c r="F15" s="53" t="s">
        <v>37</v>
      </c>
      <c r="G15" s="252" t="s">
        <v>82</v>
      </c>
      <c r="H15" s="181"/>
      <c r="I15" s="184" t="s">
        <v>2</v>
      </c>
      <c r="J15" s="181"/>
      <c r="K15" s="185"/>
      <c r="P15" s="111"/>
      <c r="Q15" s="111"/>
      <c r="R15" s="111"/>
      <c r="S15" s="111"/>
      <c r="T15" s="111"/>
      <c r="U15" s="111"/>
    </row>
    <row r="16" spans="2:23" ht="31.5" customHeight="1" thickBot="1" x14ac:dyDescent="0.5">
      <c r="B16" s="132" t="s">
        <v>27</v>
      </c>
      <c r="C16" s="133"/>
      <c r="D16" s="133"/>
      <c r="E16" s="134"/>
      <c r="F16" s="26">
        <f>SUM(G16:K16)</f>
        <v>30579905120</v>
      </c>
      <c r="G16" s="182">
        <f>'ص و 32'!F16</f>
        <v>30551905120</v>
      </c>
      <c r="H16" s="183"/>
      <c r="I16" s="128">
        <v>28000000</v>
      </c>
      <c r="J16" s="129"/>
      <c r="K16" s="129"/>
      <c r="P16" s="111"/>
      <c r="Q16" s="111"/>
      <c r="R16" s="111"/>
      <c r="S16" s="111"/>
      <c r="T16" s="111"/>
      <c r="U16" s="111"/>
    </row>
    <row r="17" spans="1:21" ht="12" customHeight="1" x14ac:dyDescent="0.45">
      <c r="B17" s="226" t="s">
        <v>56</v>
      </c>
      <c r="C17" s="227"/>
      <c r="D17" s="227"/>
      <c r="E17" s="227"/>
      <c r="F17" s="227"/>
      <c r="G17" s="227"/>
      <c r="H17" s="227"/>
      <c r="I17" s="227"/>
      <c r="J17" s="227"/>
      <c r="K17" s="228"/>
      <c r="P17" s="111"/>
      <c r="Q17" s="111"/>
      <c r="R17" s="111"/>
      <c r="S17" s="111"/>
      <c r="T17" s="111"/>
      <c r="U17" s="111"/>
    </row>
    <row r="18" spans="1:21" ht="12" customHeight="1" x14ac:dyDescent="0.45">
      <c r="B18" s="229"/>
      <c r="C18" s="230"/>
      <c r="D18" s="230"/>
      <c r="E18" s="230"/>
      <c r="F18" s="230"/>
      <c r="G18" s="230"/>
      <c r="H18" s="230"/>
      <c r="I18" s="230"/>
      <c r="J18" s="230"/>
      <c r="K18" s="231"/>
      <c r="P18" s="111"/>
      <c r="Q18" s="111"/>
      <c r="R18" s="111"/>
      <c r="S18" s="111"/>
      <c r="T18" s="111"/>
      <c r="U18" s="111"/>
    </row>
    <row r="19" spans="1:21" ht="21" customHeight="1" x14ac:dyDescent="0.45">
      <c r="A19" s="4"/>
      <c r="B19" s="17"/>
      <c r="C19" s="130" t="s">
        <v>32</v>
      </c>
      <c r="D19" s="130"/>
      <c r="E19" s="130"/>
      <c r="F19" s="10">
        <f>I19+G19</f>
        <v>0</v>
      </c>
      <c r="G19" s="135">
        <f>'ص.و.5 '!F18</f>
        <v>0</v>
      </c>
      <c r="H19" s="136"/>
      <c r="I19" s="139">
        <f>I16*B19</f>
        <v>0</v>
      </c>
      <c r="J19" s="140"/>
      <c r="K19" s="140"/>
      <c r="P19" s="111"/>
      <c r="Q19" s="111"/>
      <c r="R19" s="111"/>
      <c r="S19" s="111"/>
      <c r="T19" s="111"/>
      <c r="U19" s="111"/>
    </row>
    <row r="20" spans="1:21" ht="21" customHeight="1" x14ac:dyDescent="0.45">
      <c r="A20" s="4">
        <v>0.1</v>
      </c>
      <c r="B20" s="18">
        <v>0.1</v>
      </c>
      <c r="C20" s="130" t="s">
        <v>4</v>
      </c>
      <c r="D20" s="130"/>
      <c r="E20" s="130"/>
      <c r="F20" s="10">
        <f>I20+G20</f>
        <v>3057990512</v>
      </c>
      <c r="G20" s="135">
        <f>'ص و 32'!F20</f>
        <v>3055190512</v>
      </c>
      <c r="H20" s="136"/>
      <c r="I20" s="139">
        <f>I16*B20</f>
        <v>2800000</v>
      </c>
      <c r="J20" s="140"/>
      <c r="K20" s="140"/>
      <c r="P20" s="111"/>
      <c r="Q20" s="111"/>
      <c r="R20" s="111"/>
      <c r="S20" s="111"/>
      <c r="T20" s="111"/>
      <c r="U20" s="111"/>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1528995256</v>
      </c>
      <c r="G22" s="135">
        <f>'ص و 32'!F22</f>
        <v>1527595256</v>
      </c>
      <c r="H22" s="136"/>
      <c r="I22" s="139">
        <f>I16*B22</f>
        <v>1400000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4586985768</v>
      </c>
      <c r="G25" s="162">
        <f>SUM(G19:H24)</f>
        <v>4582785768</v>
      </c>
      <c r="H25" s="163"/>
      <c r="I25" s="128">
        <f>SUM(I19:K24)</f>
        <v>4200000</v>
      </c>
      <c r="J25" s="192"/>
      <c r="K25" s="192"/>
    </row>
    <row r="26" spans="1:21" ht="21" customHeight="1" x14ac:dyDescent="0.45">
      <c r="B26" s="126" t="s">
        <v>7</v>
      </c>
      <c r="C26" s="127"/>
      <c r="D26" s="127"/>
      <c r="E26" s="127"/>
      <c r="F26" s="127"/>
      <c r="G26" s="127"/>
      <c r="H26" s="127"/>
      <c r="I26" s="186">
        <f>I16-I25</f>
        <v>23800000</v>
      </c>
      <c r="J26" s="187"/>
      <c r="K26" s="187"/>
    </row>
    <row r="27" spans="1:21" ht="21" customHeight="1" thickBot="1" x14ac:dyDescent="0.5">
      <c r="B27" s="37">
        <v>0</v>
      </c>
      <c r="C27" s="215" t="s">
        <v>8</v>
      </c>
      <c r="D27" s="215"/>
      <c r="E27" s="215"/>
      <c r="F27" s="215"/>
      <c r="G27" s="215"/>
      <c r="H27" s="215"/>
      <c r="I27" s="193">
        <v>0</v>
      </c>
      <c r="J27" s="194"/>
      <c r="K27" s="194"/>
    </row>
    <row r="28" spans="1:21" ht="27" customHeight="1" thickTop="1" thickBot="1" x14ac:dyDescent="0.55000000000000004">
      <c r="B28" s="216" t="s">
        <v>9</v>
      </c>
      <c r="C28" s="217"/>
      <c r="D28" s="217"/>
      <c r="E28" s="217"/>
      <c r="F28" s="217"/>
      <c r="G28" s="217"/>
      <c r="H28" s="217"/>
      <c r="I28" s="218">
        <f>I26+I27</f>
        <v>23800000</v>
      </c>
      <c r="J28" s="219"/>
      <c r="K28" s="219"/>
    </row>
    <row r="29" spans="1:21" ht="20.25" customHeight="1" thickTop="1" x14ac:dyDescent="0.45">
      <c r="B29" s="259" t="s">
        <v>207</v>
      </c>
      <c r="C29" s="260"/>
      <c r="D29" s="260"/>
      <c r="E29" s="260"/>
      <c r="F29" s="260"/>
      <c r="G29" s="260"/>
      <c r="H29" s="260"/>
      <c r="I29" s="260"/>
      <c r="J29" s="260"/>
      <c r="K29" s="261"/>
    </row>
    <row r="30" spans="1:21" ht="38.25"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rintOptions horizontalCentered="1"/>
  <pageMargins left="0.5" right="0.5" top="0.75" bottom="0.75" header="0.3" footer="0.3"/>
  <pageSetup paperSize="9" scale="92"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09C0B-6884-450F-8A88-E74910266140}">
  <sheetPr>
    <pageSetUpPr fitToPage="1"/>
  </sheetPr>
  <dimension ref="A1:W36"/>
  <sheetViews>
    <sheetView rightToLeft="1" view="pageBreakPreview" zoomScaleNormal="100" zoomScaleSheetLayoutView="100" workbookViewId="0">
      <selection activeCell="A24" sqref="A24"/>
    </sheetView>
  </sheetViews>
  <sheetFormatPr defaultColWidth="9.140625" defaultRowHeight="18" x14ac:dyDescent="0.45"/>
  <cols>
    <col min="1" max="1" width="0.7109375" style="1" customWidth="1"/>
    <col min="2" max="2" width="5.140625" style="1" customWidth="1"/>
    <col min="3" max="3" width="16.42578125" style="1" customWidth="1"/>
    <col min="4" max="4" width="8.5703125" style="1" customWidth="1"/>
    <col min="5" max="5" width="14.85546875" style="1" customWidth="1"/>
    <col min="6" max="6" width="17" style="1" customWidth="1"/>
    <col min="7" max="7" width="6.5703125" style="1" customWidth="1"/>
    <col min="8" max="8" width="10.7109375" style="1" customWidth="1"/>
    <col min="9" max="9" width="3.140625" style="1" customWidth="1"/>
    <col min="10" max="10" width="6.7109375" style="1" customWidth="1"/>
    <col min="11" max="11" width="3.5703125" style="1" customWidth="1"/>
    <col min="12" max="14" width="9.140625" style="1"/>
    <col min="15" max="15" width="11" style="1" bestFit="1" customWidth="1"/>
    <col min="16" max="16384" width="9.140625" style="1"/>
  </cols>
  <sheetData>
    <row r="1" spans="2:23" ht="19.5" x14ac:dyDescent="0.5">
      <c r="G1" s="122" t="s">
        <v>67</v>
      </c>
      <c r="H1" s="122"/>
      <c r="I1" s="122"/>
      <c r="J1" s="250" t="s">
        <v>212</v>
      </c>
      <c r="K1" s="250"/>
    </row>
    <row r="2" spans="2:23" ht="19.5" x14ac:dyDescent="0.5">
      <c r="G2" s="122" t="s">
        <v>68</v>
      </c>
      <c r="H2" s="122"/>
      <c r="I2" s="122"/>
      <c r="J2" s="250" t="s">
        <v>213</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219</v>
      </c>
      <c r="E8" s="287"/>
      <c r="F8" s="288"/>
      <c r="G8" s="32" t="s">
        <v>23</v>
      </c>
      <c r="H8" s="153" t="s">
        <v>42</v>
      </c>
      <c r="I8" s="232"/>
      <c r="J8" s="232"/>
      <c r="K8" s="233"/>
      <c r="P8" s="111"/>
      <c r="Q8" s="111"/>
      <c r="R8" s="111"/>
      <c r="S8" s="111"/>
      <c r="T8" s="111"/>
      <c r="U8" s="111"/>
      <c r="W8" s="2"/>
    </row>
    <row r="9" spans="2:23" ht="21" customHeight="1" x14ac:dyDescent="0.5">
      <c r="B9" s="12" t="s">
        <v>20</v>
      </c>
      <c r="C9" s="7"/>
      <c r="D9" s="145" t="s">
        <v>44</v>
      </c>
      <c r="E9" s="145"/>
      <c r="F9" s="25" t="s">
        <v>34</v>
      </c>
      <c r="G9" s="109" t="s">
        <v>45</v>
      </c>
      <c r="H9" s="7" t="s">
        <v>14</v>
      </c>
      <c r="I9" s="215" t="s">
        <v>43</v>
      </c>
      <c r="J9" s="215"/>
      <c r="K9" s="274"/>
      <c r="P9" s="111"/>
      <c r="Q9" s="111"/>
      <c r="R9" s="111"/>
      <c r="S9" s="111"/>
      <c r="T9" s="111"/>
      <c r="U9" s="111"/>
    </row>
    <row r="10" spans="2:23" ht="21" customHeight="1" x14ac:dyDescent="0.5">
      <c r="B10" s="13"/>
      <c r="C10" s="6"/>
      <c r="D10" s="110"/>
      <c r="E10" s="110"/>
      <c r="F10" s="62" t="s">
        <v>131</v>
      </c>
      <c r="G10" s="110" t="s">
        <v>45</v>
      </c>
      <c r="H10" s="6"/>
      <c r="I10" s="110" t="s">
        <v>132</v>
      </c>
      <c r="J10" s="110"/>
      <c r="K10" s="63"/>
      <c r="P10" s="111"/>
      <c r="Q10" s="111"/>
      <c r="R10" s="111"/>
      <c r="S10" s="111"/>
      <c r="T10" s="111"/>
      <c r="U10" s="111"/>
    </row>
    <row r="11" spans="2:23" ht="21" customHeight="1" x14ac:dyDescent="0.55000000000000004">
      <c r="B11" s="13" t="s">
        <v>15</v>
      </c>
      <c r="C11" s="6"/>
      <c r="D11" s="148" t="s">
        <v>46</v>
      </c>
      <c r="E11" s="148"/>
      <c r="F11" s="148"/>
      <c r="G11" s="148"/>
      <c r="H11" s="6" t="s">
        <v>21</v>
      </c>
      <c r="I11" s="150"/>
      <c r="J11" s="150"/>
      <c r="K11" s="14" t="s">
        <v>22</v>
      </c>
      <c r="P11" s="111"/>
      <c r="Q11" s="111"/>
      <c r="R11" s="111"/>
      <c r="S11" s="111"/>
      <c r="T11" s="111"/>
      <c r="U11" s="111"/>
    </row>
    <row r="12" spans="2:23" ht="21.75" customHeight="1" x14ac:dyDescent="0.5">
      <c r="B12" s="120" t="s">
        <v>218</v>
      </c>
      <c r="C12" s="121"/>
      <c r="D12" s="121"/>
      <c r="E12" s="121"/>
      <c r="F12" s="121"/>
      <c r="G12" s="121"/>
      <c r="H12" s="9"/>
      <c r="I12" s="9"/>
      <c r="J12" s="9"/>
      <c r="K12" s="15"/>
      <c r="P12" s="111"/>
      <c r="Q12" s="111"/>
      <c r="R12" s="111"/>
      <c r="S12" s="111"/>
      <c r="T12" s="111"/>
      <c r="U12" s="111"/>
    </row>
    <row r="13" spans="2:23" ht="21.75" customHeight="1" x14ac:dyDescent="0.45">
      <c r="B13" s="146" t="s">
        <v>76</v>
      </c>
      <c r="C13" s="147"/>
      <c r="D13" s="147"/>
      <c r="E13" s="147"/>
      <c r="F13" s="147"/>
      <c r="G13" s="8"/>
      <c r="H13" s="8"/>
      <c r="I13" s="8"/>
      <c r="J13" s="8"/>
      <c r="K13" s="16"/>
      <c r="P13" s="111"/>
      <c r="Q13" s="111"/>
      <c r="R13" s="111"/>
      <c r="S13" s="111"/>
      <c r="T13" s="111"/>
      <c r="U13" s="111"/>
    </row>
    <row r="14" spans="2:23" ht="2.25" customHeight="1" x14ac:dyDescent="0.45">
      <c r="B14" s="160"/>
      <c r="C14" s="161"/>
      <c r="D14" s="108"/>
      <c r="E14" s="108"/>
      <c r="F14" s="108"/>
      <c r="G14" s="108"/>
      <c r="H14" s="108"/>
      <c r="I14" s="108"/>
      <c r="J14" s="108"/>
      <c r="K14" s="22"/>
      <c r="P14" s="111"/>
      <c r="Q14" s="111"/>
      <c r="R14" s="111"/>
      <c r="S14" s="111"/>
      <c r="T14" s="111"/>
      <c r="U14" s="111"/>
    </row>
    <row r="15" spans="2:23" ht="33.75" customHeight="1" thickBot="1" x14ac:dyDescent="0.5">
      <c r="B15" s="178" t="s">
        <v>1</v>
      </c>
      <c r="C15" s="179"/>
      <c r="D15" s="179"/>
      <c r="E15" s="180"/>
      <c r="F15" s="53" t="s">
        <v>37</v>
      </c>
      <c r="G15" s="252" t="s">
        <v>82</v>
      </c>
      <c r="H15" s="181"/>
      <c r="I15" s="184" t="s">
        <v>2</v>
      </c>
      <c r="J15" s="181"/>
      <c r="K15" s="185"/>
      <c r="P15" s="111"/>
      <c r="Q15" s="111"/>
      <c r="R15" s="111"/>
      <c r="S15" s="111"/>
      <c r="T15" s="111"/>
      <c r="U15" s="111"/>
    </row>
    <row r="16" spans="2:23" ht="31.5" customHeight="1" thickBot="1" x14ac:dyDescent="0.5">
      <c r="B16" s="132" t="s">
        <v>27</v>
      </c>
      <c r="C16" s="133"/>
      <c r="D16" s="133"/>
      <c r="E16" s="134"/>
      <c r="F16" s="26">
        <f>SUM(G16:K16)</f>
        <v>30628905120</v>
      </c>
      <c r="G16" s="182">
        <f>'ص و 33'!F16</f>
        <v>30579905120</v>
      </c>
      <c r="H16" s="183"/>
      <c r="I16" s="128">
        <v>49000000</v>
      </c>
      <c r="J16" s="129"/>
      <c r="K16" s="129"/>
      <c r="P16" s="111"/>
      <c r="Q16" s="111"/>
      <c r="R16" s="111"/>
      <c r="S16" s="111"/>
      <c r="T16" s="111"/>
      <c r="U16" s="111"/>
    </row>
    <row r="17" spans="1:21" ht="12" customHeight="1" x14ac:dyDescent="0.45">
      <c r="B17" s="226" t="s">
        <v>56</v>
      </c>
      <c r="C17" s="227"/>
      <c r="D17" s="227"/>
      <c r="E17" s="227"/>
      <c r="F17" s="227"/>
      <c r="G17" s="227"/>
      <c r="H17" s="227"/>
      <c r="I17" s="227"/>
      <c r="J17" s="227"/>
      <c r="K17" s="228"/>
      <c r="P17" s="111"/>
      <c r="Q17" s="111"/>
      <c r="R17" s="111"/>
      <c r="S17" s="111"/>
      <c r="T17" s="111"/>
      <c r="U17" s="111"/>
    </row>
    <row r="18" spans="1:21" ht="12" customHeight="1" x14ac:dyDescent="0.45">
      <c r="B18" s="229"/>
      <c r="C18" s="230"/>
      <c r="D18" s="230"/>
      <c r="E18" s="230"/>
      <c r="F18" s="230"/>
      <c r="G18" s="230"/>
      <c r="H18" s="230"/>
      <c r="I18" s="230"/>
      <c r="J18" s="230"/>
      <c r="K18" s="231"/>
      <c r="P18" s="111"/>
      <c r="Q18" s="111"/>
      <c r="R18" s="111"/>
      <c r="S18" s="111"/>
      <c r="T18" s="111"/>
      <c r="U18" s="111"/>
    </row>
    <row r="19" spans="1:21" ht="21" customHeight="1" x14ac:dyDescent="0.45">
      <c r="A19" s="4"/>
      <c r="B19" s="17"/>
      <c r="C19" s="130" t="s">
        <v>32</v>
      </c>
      <c r="D19" s="130"/>
      <c r="E19" s="130"/>
      <c r="F19" s="10">
        <f>I19+G19</f>
        <v>0</v>
      </c>
      <c r="G19" s="135">
        <f>'ص.و.5 '!F18</f>
        <v>0</v>
      </c>
      <c r="H19" s="136"/>
      <c r="I19" s="139">
        <f>I16*B19</f>
        <v>0</v>
      </c>
      <c r="J19" s="140"/>
      <c r="K19" s="140"/>
      <c r="P19" s="111"/>
      <c r="Q19" s="111"/>
      <c r="R19" s="111"/>
      <c r="S19" s="111"/>
      <c r="T19" s="111"/>
      <c r="U19" s="111"/>
    </row>
    <row r="20" spans="1:21" ht="21" customHeight="1" x14ac:dyDescent="0.45">
      <c r="A20" s="4">
        <v>0.1</v>
      </c>
      <c r="B20" s="18">
        <v>0.1</v>
      </c>
      <c r="C20" s="130" t="s">
        <v>4</v>
      </c>
      <c r="D20" s="130"/>
      <c r="E20" s="130"/>
      <c r="F20" s="10">
        <f>I20+G20</f>
        <v>3062890512</v>
      </c>
      <c r="G20" s="135">
        <f>'ص و 33'!F20</f>
        <v>3057990512</v>
      </c>
      <c r="H20" s="136"/>
      <c r="I20" s="139">
        <f>I16*B20</f>
        <v>4900000</v>
      </c>
      <c r="J20" s="140"/>
      <c r="K20" s="140"/>
      <c r="P20" s="111"/>
      <c r="Q20" s="111"/>
      <c r="R20" s="111"/>
      <c r="S20" s="111"/>
      <c r="T20" s="111"/>
      <c r="U20" s="111"/>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1531445256</v>
      </c>
      <c r="G22" s="135">
        <f>'ص و 33'!F22</f>
        <v>1528995256</v>
      </c>
      <c r="H22" s="136"/>
      <c r="I22" s="139">
        <f>I16*B22</f>
        <v>2450000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4594335768</v>
      </c>
      <c r="G25" s="162">
        <f>SUM(G19:H24)</f>
        <v>4586985768</v>
      </c>
      <c r="H25" s="163"/>
      <c r="I25" s="128">
        <f>SUM(I19:K24)</f>
        <v>7350000</v>
      </c>
      <c r="J25" s="192"/>
      <c r="K25" s="192"/>
    </row>
    <row r="26" spans="1:21" ht="21" customHeight="1" x14ac:dyDescent="0.45">
      <c r="B26" s="126" t="s">
        <v>7</v>
      </c>
      <c r="C26" s="127"/>
      <c r="D26" s="127"/>
      <c r="E26" s="127"/>
      <c r="F26" s="127"/>
      <c r="G26" s="127"/>
      <c r="H26" s="127"/>
      <c r="I26" s="186">
        <f>I16-I25</f>
        <v>41650000</v>
      </c>
      <c r="J26" s="187"/>
      <c r="K26" s="187"/>
    </row>
    <row r="27" spans="1:21" ht="21" customHeight="1" thickBot="1" x14ac:dyDescent="0.5">
      <c r="B27" s="37">
        <v>0</v>
      </c>
      <c r="C27" s="215" t="s">
        <v>8</v>
      </c>
      <c r="D27" s="215"/>
      <c r="E27" s="215"/>
      <c r="F27" s="215"/>
      <c r="G27" s="215"/>
      <c r="H27" s="215"/>
      <c r="I27" s="193">
        <v>0</v>
      </c>
      <c r="J27" s="194"/>
      <c r="K27" s="194"/>
    </row>
    <row r="28" spans="1:21" ht="27" customHeight="1" thickTop="1" thickBot="1" x14ac:dyDescent="0.55000000000000004">
      <c r="B28" s="216" t="s">
        <v>9</v>
      </c>
      <c r="C28" s="217"/>
      <c r="D28" s="217"/>
      <c r="E28" s="217"/>
      <c r="F28" s="217"/>
      <c r="G28" s="217"/>
      <c r="H28" s="217"/>
      <c r="I28" s="218">
        <f>I26+I27</f>
        <v>41650000</v>
      </c>
      <c r="J28" s="219"/>
      <c r="K28" s="219"/>
    </row>
    <row r="29" spans="1:21" ht="20.25" customHeight="1" thickTop="1" x14ac:dyDescent="0.45">
      <c r="B29" s="259" t="s">
        <v>207</v>
      </c>
      <c r="C29" s="260"/>
      <c r="D29" s="260"/>
      <c r="E29" s="260"/>
      <c r="F29" s="260"/>
      <c r="G29" s="260"/>
      <c r="H29" s="260"/>
      <c r="I29" s="260"/>
      <c r="J29" s="260"/>
      <c r="K29" s="261"/>
    </row>
    <row r="30" spans="1:21" ht="38.25" customHeight="1" x14ac:dyDescent="0.45">
      <c r="B30" s="262"/>
      <c r="C30" s="263"/>
      <c r="D30" s="263"/>
      <c r="E30" s="263"/>
      <c r="F30" s="263"/>
      <c r="G30" s="263"/>
      <c r="H30" s="263"/>
      <c r="I30" s="263"/>
      <c r="J30" s="263"/>
      <c r="K30" s="264"/>
    </row>
    <row r="31" spans="1:21" s="51" customFormat="1" ht="16.5" customHeight="1" x14ac:dyDescent="0.45">
      <c r="B31" s="265" t="s">
        <v>105</v>
      </c>
      <c r="C31" s="266"/>
      <c r="D31" s="265" t="s">
        <v>106</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C27:H27"/>
    <mergeCell ref="I27:K27"/>
    <mergeCell ref="C23:E23"/>
    <mergeCell ref="G23:H23"/>
    <mergeCell ref="I23:K23"/>
    <mergeCell ref="C24:E24"/>
    <mergeCell ref="G24:H24"/>
    <mergeCell ref="I24:K24"/>
    <mergeCell ref="B25:E25"/>
    <mergeCell ref="G25:H25"/>
    <mergeCell ref="I25:K25"/>
    <mergeCell ref="B26:H26"/>
    <mergeCell ref="I26:K26"/>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B13:F13"/>
    <mergeCell ref="B7:C7"/>
    <mergeCell ref="D7:E7"/>
    <mergeCell ref="G7:K7"/>
    <mergeCell ref="B8:C8"/>
    <mergeCell ref="D8:F8"/>
    <mergeCell ref="H8:K8"/>
    <mergeCell ref="D9:E9"/>
    <mergeCell ref="I9:K9"/>
    <mergeCell ref="D11:G11"/>
    <mergeCell ref="I11:J11"/>
    <mergeCell ref="B12:G12"/>
    <mergeCell ref="B6:K6"/>
    <mergeCell ref="G1:I1"/>
    <mergeCell ref="J1:K1"/>
    <mergeCell ref="G2:I2"/>
    <mergeCell ref="J2:K2"/>
    <mergeCell ref="B3:K3"/>
  </mergeCells>
  <pageMargins left="0.5" right="0.5" top="0.75" bottom="0.75" header="0.3" footer="0.3"/>
  <pageSetup paperSize="9" scale="9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AD69C-B74D-4B31-801F-C36DA9D7EC1F}">
  <sheetPr>
    <pageSetUpPr fitToPage="1"/>
  </sheetPr>
  <dimension ref="A1:W36"/>
  <sheetViews>
    <sheetView rightToLeft="1" view="pageBreakPreview" zoomScaleNormal="100" zoomScaleSheetLayoutView="100" workbookViewId="0">
      <selection activeCell="W12" sqref="W12"/>
    </sheetView>
  </sheetViews>
  <sheetFormatPr defaultColWidth="9.140625" defaultRowHeight="18" x14ac:dyDescent="0.45"/>
  <cols>
    <col min="1" max="1" width="0.7109375" style="1" customWidth="1"/>
    <col min="2" max="2" width="5.140625" style="1" customWidth="1"/>
    <col min="3" max="3" width="16.42578125" style="1" customWidth="1"/>
    <col min="4" max="4" width="8.5703125" style="1" customWidth="1"/>
    <col min="5" max="5" width="14.85546875" style="1" customWidth="1"/>
    <col min="6" max="6" width="17" style="1" customWidth="1"/>
    <col min="7" max="7" width="6.5703125" style="1" customWidth="1"/>
    <col min="8" max="8" width="10.7109375" style="1" customWidth="1"/>
    <col min="9" max="9" width="3.140625" style="1" customWidth="1"/>
    <col min="10" max="10" width="6.7109375" style="1" customWidth="1"/>
    <col min="11" max="11" width="5.140625" style="1" customWidth="1"/>
    <col min="12" max="14" width="9.140625" style="1"/>
    <col min="15" max="15" width="11" style="1" bestFit="1" customWidth="1"/>
    <col min="16" max="16384" width="9.140625" style="1"/>
  </cols>
  <sheetData>
    <row r="1" spans="2:23" ht="19.5" x14ac:dyDescent="0.5">
      <c r="G1" s="122" t="s">
        <v>67</v>
      </c>
      <c r="H1" s="122"/>
      <c r="I1" s="122"/>
      <c r="J1" s="250" t="s">
        <v>222</v>
      </c>
      <c r="K1" s="250"/>
    </row>
    <row r="2" spans="2:23" ht="19.5" x14ac:dyDescent="0.5">
      <c r="G2" s="122" t="s">
        <v>68</v>
      </c>
      <c r="H2" s="122"/>
      <c r="I2" s="122"/>
      <c r="J2" s="250" t="s">
        <v>221</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223</v>
      </c>
      <c r="E8" s="287"/>
      <c r="F8" s="288"/>
      <c r="G8" s="32" t="s">
        <v>23</v>
      </c>
      <c r="H8" s="153" t="s">
        <v>42</v>
      </c>
      <c r="I8" s="232"/>
      <c r="J8" s="232"/>
      <c r="K8" s="233"/>
      <c r="P8" s="115"/>
      <c r="Q8" s="115"/>
      <c r="R8" s="115"/>
      <c r="S8" s="115"/>
      <c r="T8" s="115"/>
      <c r="U8" s="115"/>
      <c r="W8" s="2"/>
    </row>
    <row r="9" spans="2:23" ht="21" customHeight="1" x14ac:dyDescent="0.5">
      <c r="B9" s="12" t="s">
        <v>20</v>
      </c>
      <c r="C9" s="7"/>
      <c r="D9" s="145" t="s">
        <v>44</v>
      </c>
      <c r="E9" s="145"/>
      <c r="F9" s="25" t="s">
        <v>34</v>
      </c>
      <c r="G9" s="112" t="s">
        <v>45</v>
      </c>
      <c r="H9" s="7" t="s">
        <v>14</v>
      </c>
      <c r="I9" s="215" t="s">
        <v>43</v>
      </c>
      <c r="J9" s="215"/>
      <c r="K9" s="274"/>
      <c r="P9" s="115"/>
      <c r="Q9" s="115"/>
      <c r="R9" s="115"/>
      <c r="S9" s="115"/>
      <c r="T9" s="115"/>
      <c r="U9" s="115"/>
    </row>
    <row r="10" spans="2:23" ht="21" customHeight="1" x14ac:dyDescent="0.5">
      <c r="B10" s="13"/>
      <c r="C10" s="6"/>
      <c r="D10" s="113"/>
      <c r="E10" s="113"/>
      <c r="F10" s="62" t="s">
        <v>131</v>
      </c>
      <c r="G10" s="113" t="s">
        <v>45</v>
      </c>
      <c r="H10" s="6"/>
      <c r="I10" s="113" t="s">
        <v>132</v>
      </c>
      <c r="J10" s="113"/>
      <c r="K10" s="63"/>
      <c r="P10" s="115"/>
      <c r="Q10" s="115"/>
      <c r="R10" s="115"/>
      <c r="S10" s="115"/>
      <c r="T10" s="115"/>
      <c r="U10" s="115"/>
    </row>
    <row r="11" spans="2:23" ht="21" customHeight="1" x14ac:dyDescent="0.55000000000000004">
      <c r="B11" s="13" t="s">
        <v>15</v>
      </c>
      <c r="C11" s="6"/>
      <c r="D11" s="148" t="s">
        <v>46</v>
      </c>
      <c r="E11" s="148"/>
      <c r="F11" s="148"/>
      <c r="G11" s="148"/>
      <c r="H11" s="6" t="s">
        <v>21</v>
      </c>
      <c r="I11" s="150"/>
      <c r="J11" s="150"/>
      <c r="K11" s="14" t="s">
        <v>22</v>
      </c>
      <c r="P11" s="115"/>
      <c r="Q11" s="115"/>
      <c r="R11" s="115"/>
      <c r="S11" s="115"/>
      <c r="T11" s="115"/>
      <c r="U11" s="115"/>
    </row>
    <row r="12" spans="2:23" ht="21.75" customHeight="1" x14ac:dyDescent="0.5">
      <c r="B12" s="120" t="s">
        <v>224</v>
      </c>
      <c r="C12" s="121"/>
      <c r="D12" s="121"/>
      <c r="E12" s="121"/>
      <c r="F12" s="121"/>
      <c r="G12" s="121"/>
      <c r="H12" s="9"/>
      <c r="I12" s="9"/>
      <c r="J12" s="9"/>
      <c r="K12" s="15"/>
      <c r="P12" s="115"/>
      <c r="Q12" s="115"/>
      <c r="R12" s="115"/>
      <c r="S12" s="115"/>
      <c r="T12" s="115"/>
      <c r="U12" s="115"/>
    </row>
    <row r="13" spans="2:23" ht="21.75" customHeight="1" x14ac:dyDescent="0.45">
      <c r="B13" s="146" t="s">
        <v>76</v>
      </c>
      <c r="C13" s="147"/>
      <c r="D13" s="147"/>
      <c r="E13" s="147"/>
      <c r="F13" s="147"/>
      <c r="G13" s="8"/>
      <c r="H13" s="8"/>
      <c r="I13" s="8"/>
      <c r="J13" s="8"/>
      <c r="K13" s="16"/>
      <c r="P13" s="115"/>
      <c r="Q13" s="115"/>
      <c r="R13" s="115"/>
      <c r="S13" s="115"/>
      <c r="T13" s="115"/>
      <c r="U13" s="115"/>
    </row>
    <row r="14" spans="2:23" ht="2.25" customHeight="1" x14ac:dyDescent="0.45">
      <c r="B14" s="160"/>
      <c r="C14" s="161"/>
      <c r="D14" s="114"/>
      <c r="E14" s="114"/>
      <c r="F14" s="114"/>
      <c r="G14" s="114"/>
      <c r="H14" s="114"/>
      <c r="I14" s="114"/>
      <c r="J14" s="114"/>
      <c r="K14" s="22"/>
      <c r="P14" s="115"/>
      <c r="Q14" s="115"/>
      <c r="R14" s="115"/>
      <c r="S14" s="115"/>
      <c r="T14" s="115"/>
      <c r="U14" s="115"/>
    </row>
    <row r="15" spans="2:23" ht="33.75" customHeight="1" thickBot="1" x14ac:dyDescent="0.5">
      <c r="B15" s="178" t="s">
        <v>1</v>
      </c>
      <c r="C15" s="179"/>
      <c r="D15" s="179"/>
      <c r="E15" s="180"/>
      <c r="F15" s="53" t="s">
        <v>37</v>
      </c>
      <c r="G15" s="252" t="s">
        <v>82</v>
      </c>
      <c r="H15" s="181"/>
      <c r="I15" s="184" t="s">
        <v>2</v>
      </c>
      <c r="J15" s="181"/>
      <c r="K15" s="185"/>
      <c r="P15" s="115"/>
      <c r="Q15" s="115"/>
      <c r="R15" s="115"/>
      <c r="S15" s="115"/>
      <c r="T15" s="115"/>
      <c r="U15" s="115"/>
    </row>
    <row r="16" spans="2:23" ht="31.5" customHeight="1" thickBot="1" x14ac:dyDescent="0.5">
      <c r="B16" s="132" t="s">
        <v>27</v>
      </c>
      <c r="C16" s="133"/>
      <c r="D16" s="133"/>
      <c r="E16" s="134"/>
      <c r="F16" s="26">
        <f>SUM(G16:K16)</f>
        <v>30748368360</v>
      </c>
      <c r="G16" s="182">
        <f>'ص و 34'!F16</f>
        <v>30628905120</v>
      </c>
      <c r="H16" s="183"/>
      <c r="I16" s="128">
        <v>119463240</v>
      </c>
      <c r="J16" s="129"/>
      <c r="K16" s="129"/>
      <c r="P16" s="115"/>
      <c r="Q16" s="115"/>
      <c r="R16" s="115"/>
      <c r="S16" s="115"/>
      <c r="T16" s="115"/>
      <c r="U16" s="115"/>
    </row>
    <row r="17" spans="1:21" ht="12" customHeight="1" x14ac:dyDescent="0.45">
      <c r="B17" s="226" t="s">
        <v>56</v>
      </c>
      <c r="C17" s="227"/>
      <c r="D17" s="227"/>
      <c r="E17" s="227"/>
      <c r="F17" s="227"/>
      <c r="G17" s="227"/>
      <c r="H17" s="227"/>
      <c r="I17" s="227"/>
      <c r="J17" s="227"/>
      <c r="K17" s="228"/>
      <c r="P17" s="115"/>
      <c r="Q17" s="115"/>
      <c r="R17" s="115"/>
      <c r="S17" s="115"/>
      <c r="T17" s="115"/>
      <c r="U17" s="115"/>
    </row>
    <row r="18" spans="1:21" ht="12" customHeight="1" x14ac:dyDescent="0.45">
      <c r="B18" s="229"/>
      <c r="C18" s="230"/>
      <c r="D18" s="230"/>
      <c r="E18" s="230"/>
      <c r="F18" s="230"/>
      <c r="G18" s="230"/>
      <c r="H18" s="230"/>
      <c r="I18" s="230"/>
      <c r="J18" s="230"/>
      <c r="K18" s="231"/>
      <c r="P18" s="115"/>
      <c r="Q18" s="115"/>
      <c r="R18" s="115"/>
      <c r="S18" s="115"/>
      <c r="T18" s="115"/>
      <c r="U18" s="115"/>
    </row>
    <row r="19" spans="1:21" ht="21" customHeight="1" x14ac:dyDescent="0.45">
      <c r="A19" s="4"/>
      <c r="B19" s="17"/>
      <c r="C19" s="130" t="s">
        <v>32</v>
      </c>
      <c r="D19" s="130"/>
      <c r="E19" s="130"/>
      <c r="F19" s="10">
        <f>I19+G19</f>
        <v>0</v>
      </c>
      <c r="G19" s="135">
        <f>'ص.و.5 '!F18</f>
        <v>0</v>
      </c>
      <c r="H19" s="136"/>
      <c r="I19" s="139">
        <f>I16*B19</f>
        <v>0</v>
      </c>
      <c r="J19" s="140"/>
      <c r="K19" s="140"/>
      <c r="P19" s="115"/>
      <c r="Q19" s="115"/>
      <c r="R19" s="115"/>
      <c r="S19" s="115"/>
      <c r="T19" s="115"/>
      <c r="U19" s="115"/>
    </row>
    <row r="20" spans="1:21" ht="21" customHeight="1" x14ac:dyDescent="0.45">
      <c r="A20" s="4">
        <v>0.1</v>
      </c>
      <c r="B20" s="18">
        <v>0.1</v>
      </c>
      <c r="C20" s="130" t="s">
        <v>4</v>
      </c>
      <c r="D20" s="130"/>
      <c r="E20" s="130"/>
      <c r="F20" s="10">
        <f>I20+G20</f>
        <v>3074836836</v>
      </c>
      <c r="G20" s="135">
        <f>'ص و 34'!F20</f>
        <v>3062890512</v>
      </c>
      <c r="H20" s="136"/>
      <c r="I20" s="139">
        <f>I16*B20</f>
        <v>11946324</v>
      </c>
      <c r="J20" s="140"/>
      <c r="K20" s="140"/>
      <c r="P20" s="115"/>
      <c r="Q20" s="115"/>
      <c r="R20" s="115"/>
      <c r="S20" s="115"/>
      <c r="T20" s="115"/>
      <c r="U20" s="115"/>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1537418418</v>
      </c>
      <c r="G22" s="135">
        <f>'ص و 34'!F22</f>
        <v>1531445256</v>
      </c>
      <c r="H22" s="136"/>
      <c r="I22" s="139">
        <f>I16*B22</f>
        <v>5973162</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4612255254</v>
      </c>
      <c r="G25" s="162">
        <f>SUM(G19:H24)</f>
        <v>4594335768</v>
      </c>
      <c r="H25" s="163"/>
      <c r="I25" s="128">
        <f>SUM(I19:K24)</f>
        <v>17919486</v>
      </c>
      <c r="J25" s="192"/>
      <c r="K25" s="192"/>
    </row>
    <row r="26" spans="1:21" ht="21" customHeight="1" x14ac:dyDescent="0.45">
      <c r="B26" s="126" t="s">
        <v>7</v>
      </c>
      <c r="C26" s="127"/>
      <c r="D26" s="127"/>
      <c r="E26" s="127"/>
      <c r="F26" s="127"/>
      <c r="G26" s="127"/>
      <c r="H26" s="127"/>
      <c r="I26" s="186">
        <f>I16-I25</f>
        <v>101543754</v>
      </c>
      <c r="J26" s="187"/>
      <c r="K26" s="187"/>
    </row>
    <row r="27" spans="1:21" ht="21" customHeight="1" thickBot="1" x14ac:dyDescent="0.5">
      <c r="B27" s="37">
        <v>0</v>
      </c>
      <c r="C27" s="215" t="s">
        <v>8</v>
      </c>
      <c r="D27" s="215"/>
      <c r="E27" s="215"/>
      <c r="F27" s="215"/>
      <c r="G27" s="215"/>
      <c r="H27" s="215"/>
      <c r="I27" s="193">
        <v>0</v>
      </c>
      <c r="J27" s="194"/>
      <c r="K27" s="194"/>
    </row>
    <row r="28" spans="1:21" ht="27" customHeight="1" thickTop="1" thickBot="1" x14ac:dyDescent="0.55000000000000004">
      <c r="B28" s="216" t="s">
        <v>9</v>
      </c>
      <c r="C28" s="217"/>
      <c r="D28" s="217"/>
      <c r="E28" s="217"/>
      <c r="F28" s="217"/>
      <c r="G28" s="217"/>
      <c r="H28" s="217"/>
      <c r="I28" s="218">
        <f>I26+I27</f>
        <v>101543754</v>
      </c>
      <c r="J28" s="219"/>
      <c r="K28" s="219"/>
    </row>
    <row r="29" spans="1:21" ht="20.25" customHeight="1" thickTop="1" x14ac:dyDescent="0.45">
      <c r="B29" s="259" t="s">
        <v>225</v>
      </c>
      <c r="C29" s="260"/>
      <c r="D29" s="260"/>
      <c r="E29" s="260"/>
      <c r="F29" s="260"/>
      <c r="G29" s="260"/>
      <c r="H29" s="260"/>
      <c r="I29" s="260"/>
      <c r="J29" s="260"/>
      <c r="K29" s="261"/>
    </row>
    <row r="30" spans="1:21" ht="38.25" customHeight="1" x14ac:dyDescent="0.45">
      <c r="B30" s="262"/>
      <c r="C30" s="263"/>
      <c r="D30" s="263"/>
      <c r="E30" s="263"/>
      <c r="F30" s="263"/>
      <c r="G30" s="263"/>
      <c r="H30" s="263"/>
      <c r="I30" s="263"/>
      <c r="J30" s="263"/>
      <c r="K30" s="264"/>
    </row>
    <row r="31" spans="1:21" s="51" customFormat="1" ht="16.5" customHeight="1" x14ac:dyDescent="0.45">
      <c r="B31" s="265" t="s">
        <v>228</v>
      </c>
      <c r="C31" s="266"/>
      <c r="D31" s="265" t="s">
        <v>230</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6:K6"/>
    <mergeCell ref="G1:I1"/>
    <mergeCell ref="J1:K1"/>
    <mergeCell ref="G2:I2"/>
    <mergeCell ref="J2:K2"/>
    <mergeCell ref="B3:K3"/>
    <mergeCell ref="B13:F13"/>
    <mergeCell ref="B7:C7"/>
    <mergeCell ref="D7:E7"/>
    <mergeCell ref="G7:K7"/>
    <mergeCell ref="B8:C8"/>
    <mergeCell ref="D8:F8"/>
    <mergeCell ref="H8:K8"/>
    <mergeCell ref="D9:E9"/>
    <mergeCell ref="I9:K9"/>
    <mergeCell ref="D11:G11"/>
    <mergeCell ref="I11:J11"/>
    <mergeCell ref="B12:G12"/>
    <mergeCell ref="B14:C14"/>
    <mergeCell ref="B15:E15"/>
    <mergeCell ref="G15:H15"/>
    <mergeCell ref="I15:K15"/>
    <mergeCell ref="B16:E16"/>
    <mergeCell ref="G16:H16"/>
    <mergeCell ref="I16:K16"/>
    <mergeCell ref="B17:K18"/>
    <mergeCell ref="C19:E19"/>
    <mergeCell ref="G19:H19"/>
    <mergeCell ref="I19:K19"/>
    <mergeCell ref="C20:E20"/>
    <mergeCell ref="G20:H20"/>
    <mergeCell ref="I20:K20"/>
    <mergeCell ref="C21:E21"/>
    <mergeCell ref="G21:H21"/>
    <mergeCell ref="I21:K21"/>
    <mergeCell ref="C22:E22"/>
    <mergeCell ref="G22:H22"/>
    <mergeCell ref="I22:K22"/>
    <mergeCell ref="C27:H27"/>
    <mergeCell ref="I27:K27"/>
    <mergeCell ref="C23:E23"/>
    <mergeCell ref="G23:H23"/>
    <mergeCell ref="I23:K23"/>
    <mergeCell ref="C24:E24"/>
    <mergeCell ref="G24:H24"/>
    <mergeCell ref="I24:K24"/>
    <mergeCell ref="B25:E25"/>
    <mergeCell ref="G25:H25"/>
    <mergeCell ref="I25:K25"/>
    <mergeCell ref="B26:H26"/>
    <mergeCell ref="I26:K26"/>
    <mergeCell ref="B28:H28"/>
    <mergeCell ref="I28:K28"/>
    <mergeCell ref="B29:K30"/>
    <mergeCell ref="B31:C32"/>
    <mergeCell ref="D31:E32"/>
    <mergeCell ref="F31:G32"/>
    <mergeCell ref="H31:K32"/>
    <mergeCell ref="B33:C34"/>
    <mergeCell ref="D33:E34"/>
    <mergeCell ref="F33:G34"/>
    <mergeCell ref="H33:K34"/>
    <mergeCell ref="B35:C36"/>
    <mergeCell ref="D35:E36"/>
    <mergeCell ref="F35:G36"/>
    <mergeCell ref="H35:K36"/>
  </mergeCells>
  <pageMargins left="0.5" right="0.5" top="0.75" bottom="0.75" header="0.3" footer="0.3"/>
  <pageSetup paperSize="9" scale="97"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25113-D363-4B33-933B-B7358298745A}">
  <sheetPr>
    <pageSetUpPr fitToPage="1"/>
  </sheetPr>
  <dimension ref="A1:W36"/>
  <sheetViews>
    <sheetView rightToLeft="1" view="pageBreakPreview" zoomScaleNormal="100" zoomScaleSheetLayoutView="100" workbookViewId="0">
      <selection activeCell="B31" sqref="B31:C32"/>
    </sheetView>
  </sheetViews>
  <sheetFormatPr defaultColWidth="9.140625" defaultRowHeight="18" x14ac:dyDescent="0.45"/>
  <cols>
    <col min="1" max="1" width="0.7109375" style="1" customWidth="1"/>
    <col min="2" max="2" width="5.140625" style="1" customWidth="1"/>
    <col min="3" max="3" width="17.28515625" style="1" customWidth="1"/>
    <col min="4" max="4" width="8.5703125" style="1" customWidth="1"/>
    <col min="5" max="5" width="16" style="1" customWidth="1"/>
    <col min="6" max="6" width="17" style="1" customWidth="1"/>
    <col min="7" max="7" width="7.7109375" style="1" customWidth="1"/>
    <col min="8" max="8" width="8.7109375" style="1" customWidth="1"/>
    <col min="9" max="9" width="3.7109375" style="1" customWidth="1"/>
    <col min="10" max="10" width="6.7109375" style="1" customWidth="1"/>
    <col min="11" max="11" width="6.85546875" style="1" customWidth="1"/>
    <col min="12" max="14" width="9.140625" style="1"/>
    <col min="15" max="15" width="11" style="1" bestFit="1" customWidth="1"/>
    <col min="16" max="16384" width="9.140625" style="1"/>
  </cols>
  <sheetData>
    <row r="1" spans="2:23" ht="19.5" x14ac:dyDescent="0.5">
      <c r="G1" s="122" t="s">
        <v>67</v>
      </c>
      <c r="H1" s="122"/>
      <c r="I1" s="122"/>
      <c r="J1" s="250" t="s">
        <v>231</v>
      </c>
      <c r="K1" s="250"/>
    </row>
    <row r="2" spans="2:23" ht="19.5" x14ac:dyDescent="0.5">
      <c r="G2" s="122" t="s">
        <v>68</v>
      </c>
      <c r="H2" s="122"/>
      <c r="I2" s="122"/>
      <c r="J2" s="250" t="s">
        <v>220</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226</v>
      </c>
      <c r="E8" s="287"/>
      <c r="F8" s="288"/>
      <c r="G8" s="32" t="s">
        <v>23</v>
      </c>
      <c r="H8" s="153" t="s">
        <v>42</v>
      </c>
      <c r="I8" s="232"/>
      <c r="J8" s="232"/>
      <c r="K8" s="233"/>
      <c r="P8" s="115"/>
      <c r="Q8" s="115"/>
      <c r="R8" s="115"/>
      <c r="S8" s="115"/>
      <c r="T8" s="115"/>
      <c r="U8" s="115"/>
      <c r="W8" s="2"/>
    </row>
    <row r="9" spans="2:23" ht="21" customHeight="1" x14ac:dyDescent="0.5">
      <c r="B9" s="12" t="s">
        <v>20</v>
      </c>
      <c r="C9" s="7"/>
      <c r="D9" s="145" t="s">
        <v>44</v>
      </c>
      <c r="E9" s="145"/>
      <c r="F9" s="25" t="s">
        <v>34</v>
      </c>
      <c r="G9" s="112" t="s">
        <v>45</v>
      </c>
      <c r="H9" s="7" t="s">
        <v>14</v>
      </c>
      <c r="I9" s="215" t="s">
        <v>43</v>
      </c>
      <c r="J9" s="215"/>
      <c r="K9" s="274"/>
      <c r="P9" s="115"/>
      <c r="Q9" s="115"/>
      <c r="R9" s="115"/>
      <c r="S9" s="115"/>
      <c r="T9" s="115"/>
      <c r="U9" s="115"/>
    </row>
    <row r="10" spans="2:23" ht="21" customHeight="1" x14ac:dyDescent="0.5">
      <c r="B10" s="13"/>
      <c r="C10" s="6"/>
      <c r="D10" s="113"/>
      <c r="E10" s="113"/>
      <c r="F10" s="62" t="s">
        <v>131</v>
      </c>
      <c r="G10" s="113" t="s">
        <v>45</v>
      </c>
      <c r="H10" s="6"/>
      <c r="I10" s="113" t="s">
        <v>132</v>
      </c>
      <c r="J10" s="113"/>
      <c r="K10" s="63"/>
      <c r="P10" s="115"/>
      <c r="Q10" s="115"/>
      <c r="R10" s="115"/>
      <c r="S10" s="115"/>
      <c r="T10" s="115"/>
      <c r="U10" s="115"/>
    </row>
    <row r="11" spans="2:23" ht="21" customHeight="1" x14ac:dyDescent="0.55000000000000004">
      <c r="B11" s="13" t="s">
        <v>15</v>
      </c>
      <c r="C11" s="6"/>
      <c r="D11" s="148" t="s">
        <v>46</v>
      </c>
      <c r="E11" s="148"/>
      <c r="F11" s="148"/>
      <c r="G11" s="148"/>
      <c r="H11" s="6" t="s">
        <v>21</v>
      </c>
      <c r="I11" s="150"/>
      <c r="J11" s="150"/>
      <c r="K11" s="14" t="s">
        <v>22</v>
      </c>
      <c r="P11" s="115"/>
      <c r="Q11" s="115"/>
      <c r="R11" s="115"/>
      <c r="S11" s="115"/>
      <c r="T11" s="115"/>
      <c r="U11" s="115"/>
    </row>
    <row r="12" spans="2:23" ht="21.75" customHeight="1" x14ac:dyDescent="0.5">
      <c r="B12" s="120" t="s">
        <v>232</v>
      </c>
      <c r="C12" s="121"/>
      <c r="D12" s="121"/>
      <c r="E12" s="121"/>
      <c r="F12" s="121"/>
      <c r="G12" s="121"/>
      <c r="H12" s="9"/>
      <c r="I12" s="9"/>
      <c r="J12" s="9"/>
      <c r="K12" s="15"/>
      <c r="P12" s="115"/>
      <c r="Q12" s="115"/>
      <c r="R12" s="115"/>
      <c r="S12" s="115"/>
      <c r="T12" s="115"/>
      <c r="U12" s="115"/>
    </row>
    <row r="13" spans="2:23" ht="21.75" customHeight="1" x14ac:dyDescent="0.45">
      <c r="B13" s="146" t="s">
        <v>76</v>
      </c>
      <c r="C13" s="147"/>
      <c r="D13" s="147"/>
      <c r="E13" s="147"/>
      <c r="F13" s="147"/>
      <c r="G13" s="8"/>
      <c r="H13" s="8"/>
      <c r="I13" s="8"/>
      <c r="J13" s="8"/>
      <c r="K13" s="16"/>
      <c r="P13" s="115"/>
      <c r="Q13" s="115"/>
      <c r="R13" s="115"/>
      <c r="S13" s="115"/>
      <c r="T13" s="115"/>
      <c r="U13" s="115"/>
    </row>
    <row r="14" spans="2:23" ht="2.25" customHeight="1" x14ac:dyDescent="0.45">
      <c r="B14" s="160"/>
      <c r="C14" s="161"/>
      <c r="D14" s="114"/>
      <c r="E14" s="114"/>
      <c r="F14" s="114"/>
      <c r="G14" s="114"/>
      <c r="H14" s="114"/>
      <c r="I14" s="114"/>
      <c r="J14" s="114"/>
      <c r="K14" s="22"/>
      <c r="P14" s="115"/>
      <c r="Q14" s="115"/>
      <c r="R14" s="115"/>
      <c r="S14" s="115"/>
      <c r="T14" s="115"/>
      <c r="U14" s="115"/>
    </row>
    <row r="15" spans="2:23" ht="33.75" customHeight="1" thickBot="1" x14ac:dyDescent="0.5">
      <c r="B15" s="178" t="s">
        <v>1</v>
      </c>
      <c r="C15" s="179"/>
      <c r="D15" s="179"/>
      <c r="E15" s="180"/>
      <c r="F15" s="53" t="s">
        <v>37</v>
      </c>
      <c r="G15" s="252" t="s">
        <v>82</v>
      </c>
      <c r="H15" s="181"/>
      <c r="I15" s="184" t="s">
        <v>2</v>
      </c>
      <c r="J15" s="181"/>
      <c r="K15" s="185"/>
      <c r="P15" s="115"/>
      <c r="Q15" s="115"/>
      <c r="R15" s="115"/>
      <c r="S15" s="115"/>
      <c r="T15" s="115"/>
      <c r="U15" s="115"/>
    </row>
    <row r="16" spans="2:23" ht="31.5" customHeight="1" thickBot="1" x14ac:dyDescent="0.5">
      <c r="B16" s="132" t="s">
        <v>27</v>
      </c>
      <c r="C16" s="133"/>
      <c r="D16" s="133"/>
      <c r="E16" s="134"/>
      <c r="F16" s="26">
        <f>SUM(G16:K16)</f>
        <v>32485180080</v>
      </c>
      <c r="G16" s="182">
        <f>'ص و 35'!F16</f>
        <v>30748368360</v>
      </c>
      <c r="H16" s="183"/>
      <c r="I16" s="128">
        <v>1736811720</v>
      </c>
      <c r="J16" s="129"/>
      <c r="K16" s="129"/>
      <c r="P16" s="115"/>
      <c r="Q16" s="115"/>
      <c r="R16" s="115"/>
      <c r="S16" s="115"/>
      <c r="T16" s="115"/>
      <c r="U16" s="115"/>
    </row>
    <row r="17" spans="1:21" ht="12" customHeight="1" x14ac:dyDescent="0.45">
      <c r="B17" s="226" t="s">
        <v>56</v>
      </c>
      <c r="C17" s="227"/>
      <c r="D17" s="227"/>
      <c r="E17" s="227"/>
      <c r="F17" s="227"/>
      <c r="G17" s="227"/>
      <c r="H17" s="227"/>
      <c r="I17" s="227"/>
      <c r="J17" s="227"/>
      <c r="K17" s="228"/>
      <c r="P17" s="115"/>
      <c r="Q17" s="115"/>
      <c r="R17" s="115"/>
      <c r="S17" s="115"/>
      <c r="T17" s="115"/>
      <c r="U17" s="115"/>
    </row>
    <row r="18" spans="1:21" ht="12" customHeight="1" x14ac:dyDescent="0.45">
      <c r="B18" s="229"/>
      <c r="C18" s="230"/>
      <c r="D18" s="230"/>
      <c r="E18" s="230"/>
      <c r="F18" s="230"/>
      <c r="G18" s="230"/>
      <c r="H18" s="230"/>
      <c r="I18" s="230"/>
      <c r="J18" s="230"/>
      <c r="K18" s="231"/>
      <c r="P18" s="115"/>
      <c r="Q18" s="115"/>
      <c r="R18" s="115"/>
      <c r="S18" s="115"/>
      <c r="T18" s="115"/>
      <c r="U18" s="115"/>
    </row>
    <row r="19" spans="1:21" ht="21" customHeight="1" x14ac:dyDescent="0.45">
      <c r="A19" s="4"/>
      <c r="B19" s="17"/>
      <c r="C19" s="130" t="s">
        <v>32</v>
      </c>
      <c r="D19" s="130"/>
      <c r="E19" s="130"/>
      <c r="F19" s="10">
        <f>I19+G19</f>
        <v>0</v>
      </c>
      <c r="G19" s="135">
        <f>'ص.و.5 '!F18</f>
        <v>0</v>
      </c>
      <c r="H19" s="136"/>
      <c r="I19" s="139">
        <f>I16*B19</f>
        <v>0</v>
      </c>
      <c r="J19" s="140"/>
      <c r="K19" s="140"/>
      <c r="P19" s="115"/>
      <c r="Q19" s="115"/>
      <c r="R19" s="115"/>
      <c r="S19" s="115"/>
      <c r="T19" s="115"/>
      <c r="U19" s="115"/>
    </row>
    <row r="20" spans="1:21" ht="21" customHeight="1" x14ac:dyDescent="0.45">
      <c r="A20" s="4">
        <v>0.1</v>
      </c>
      <c r="B20" s="18">
        <v>0.1</v>
      </c>
      <c r="C20" s="130" t="s">
        <v>4</v>
      </c>
      <c r="D20" s="130"/>
      <c r="E20" s="130"/>
      <c r="F20" s="10">
        <f>I20+G20</f>
        <v>3248518008</v>
      </c>
      <c r="G20" s="135">
        <f>'ص و 35'!F20</f>
        <v>3074836836</v>
      </c>
      <c r="H20" s="136"/>
      <c r="I20" s="139">
        <f>I16*B20</f>
        <v>173681172</v>
      </c>
      <c r="J20" s="140"/>
      <c r="K20" s="140"/>
      <c r="P20" s="115"/>
      <c r="Q20" s="115"/>
      <c r="R20" s="115"/>
      <c r="S20" s="115"/>
      <c r="T20" s="115"/>
      <c r="U20" s="115"/>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1624259004</v>
      </c>
      <c r="G22" s="135">
        <f>'ص و 35'!F22</f>
        <v>1537418418</v>
      </c>
      <c r="H22" s="136"/>
      <c r="I22" s="139">
        <f>I16*B22</f>
        <v>86840586</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4872777012</v>
      </c>
      <c r="G25" s="162">
        <f>SUM(G19:H24)</f>
        <v>4612255254</v>
      </c>
      <c r="H25" s="163"/>
      <c r="I25" s="128">
        <f>SUM(I19:K24)</f>
        <v>260521758</v>
      </c>
      <c r="J25" s="192"/>
      <c r="K25" s="192"/>
    </row>
    <row r="26" spans="1:21" ht="21" customHeight="1" x14ac:dyDescent="0.45">
      <c r="B26" s="126" t="s">
        <v>7</v>
      </c>
      <c r="C26" s="127"/>
      <c r="D26" s="127"/>
      <c r="E26" s="127"/>
      <c r="F26" s="127"/>
      <c r="G26" s="127"/>
      <c r="H26" s="127"/>
      <c r="I26" s="186">
        <f>I16-I25</f>
        <v>1476289962</v>
      </c>
      <c r="J26" s="187"/>
      <c r="K26" s="187"/>
    </row>
    <row r="27" spans="1:21" ht="21" customHeight="1" thickBot="1" x14ac:dyDescent="0.5">
      <c r="B27" s="37">
        <v>0</v>
      </c>
      <c r="C27" s="215" t="s">
        <v>8</v>
      </c>
      <c r="D27" s="215"/>
      <c r="E27" s="215"/>
      <c r="F27" s="215"/>
      <c r="G27" s="215"/>
      <c r="H27" s="215"/>
      <c r="I27" s="193">
        <v>0</v>
      </c>
      <c r="J27" s="194"/>
      <c r="K27" s="194"/>
    </row>
    <row r="28" spans="1:21" ht="27" customHeight="1" thickTop="1" thickBot="1" x14ac:dyDescent="0.55000000000000004">
      <c r="B28" s="216" t="s">
        <v>9</v>
      </c>
      <c r="C28" s="217"/>
      <c r="D28" s="217"/>
      <c r="E28" s="217"/>
      <c r="F28" s="217"/>
      <c r="G28" s="217"/>
      <c r="H28" s="217"/>
      <c r="I28" s="218">
        <f>I26+I27</f>
        <v>1476289962</v>
      </c>
      <c r="J28" s="219"/>
      <c r="K28" s="219"/>
    </row>
    <row r="29" spans="1:21" ht="20.25" customHeight="1" thickTop="1" x14ac:dyDescent="0.45">
      <c r="B29" s="259" t="s">
        <v>227</v>
      </c>
      <c r="C29" s="260"/>
      <c r="D29" s="260"/>
      <c r="E29" s="260"/>
      <c r="F29" s="260"/>
      <c r="G29" s="260"/>
      <c r="H29" s="260"/>
      <c r="I29" s="260"/>
      <c r="J29" s="260"/>
      <c r="K29" s="261"/>
    </row>
    <row r="30" spans="1:21" ht="84" customHeight="1" x14ac:dyDescent="0.45">
      <c r="B30" s="262"/>
      <c r="C30" s="263"/>
      <c r="D30" s="263"/>
      <c r="E30" s="263"/>
      <c r="F30" s="263"/>
      <c r="G30" s="263"/>
      <c r="H30" s="263"/>
      <c r="I30" s="263"/>
      <c r="J30" s="263"/>
      <c r="K30" s="264"/>
    </row>
    <row r="31" spans="1:21" s="51" customFormat="1" ht="16.5" customHeight="1" x14ac:dyDescent="0.45">
      <c r="B31" s="265" t="s">
        <v>228</v>
      </c>
      <c r="C31" s="266"/>
      <c r="D31" s="265" t="s">
        <v>229</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6:K6"/>
    <mergeCell ref="G1:I1"/>
    <mergeCell ref="J1:K1"/>
    <mergeCell ref="G2:I2"/>
    <mergeCell ref="J2:K2"/>
    <mergeCell ref="B3:K3"/>
    <mergeCell ref="B13:F13"/>
    <mergeCell ref="B7:C7"/>
    <mergeCell ref="D7:E7"/>
    <mergeCell ref="G7:K7"/>
    <mergeCell ref="B8:C8"/>
    <mergeCell ref="D8:F8"/>
    <mergeCell ref="H8:K8"/>
    <mergeCell ref="D9:E9"/>
    <mergeCell ref="I9:K9"/>
    <mergeCell ref="D11:G11"/>
    <mergeCell ref="I11:J11"/>
    <mergeCell ref="B12:G12"/>
    <mergeCell ref="B14:C14"/>
    <mergeCell ref="B15:E15"/>
    <mergeCell ref="G15:H15"/>
    <mergeCell ref="I15:K15"/>
    <mergeCell ref="B16:E16"/>
    <mergeCell ref="G16:H16"/>
    <mergeCell ref="I16:K16"/>
    <mergeCell ref="B17:K18"/>
    <mergeCell ref="C19:E19"/>
    <mergeCell ref="G19:H19"/>
    <mergeCell ref="I19:K19"/>
    <mergeCell ref="C20:E20"/>
    <mergeCell ref="G20:H20"/>
    <mergeCell ref="I20:K20"/>
    <mergeCell ref="C21:E21"/>
    <mergeCell ref="G21:H21"/>
    <mergeCell ref="I21:K21"/>
    <mergeCell ref="C22:E22"/>
    <mergeCell ref="G22:H22"/>
    <mergeCell ref="I22:K22"/>
    <mergeCell ref="C27:H27"/>
    <mergeCell ref="I27:K27"/>
    <mergeCell ref="C23:E23"/>
    <mergeCell ref="G23:H23"/>
    <mergeCell ref="I23:K23"/>
    <mergeCell ref="C24:E24"/>
    <mergeCell ref="G24:H24"/>
    <mergeCell ref="I24:K24"/>
    <mergeCell ref="B25:E25"/>
    <mergeCell ref="G25:H25"/>
    <mergeCell ref="I25:K25"/>
    <mergeCell ref="B26:H26"/>
    <mergeCell ref="I26:K26"/>
    <mergeCell ref="B28:H28"/>
    <mergeCell ref="I28:K28"/>
    <mergeCell ref="B29:K30"/>
    <mergeCell ref="B31:C32"/>
    <mergeCell ref="D31:E32"/>
    <mergeCell ref="F31:G32"/>
    <mergeCell ref="H31:K32"/>
    <mergeCell ref="B33:C34"/>
    <mergeCell ref="D33:E34"/>
    <mergeCell ref="F33:G34"/>
    <mergeCell ref="H33:K34"/>
    <mergeCell ref="B35:C36"/>
    <mergeCell ref="D35:E36"/>
    <mergeCell ref="F35:G36"/>
    <mergeCell ref="H35:K36"/>
  </mergeCells>
  <pageMargins left="0.5" right="0.5" top="0.75" bottom="0.75" header="0.3" footer="0.3"/>
  <pageSetup paperSize="9" scale="94"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CC7C3-E3AB-4E49-A87C-BFF0D25FEBDB}">
  <sheetPr>
    <pageSetUpPr fitToPage="1"/>
  </sheetPr>
  <dimension ref="A1:W36"/>
  <sheetViews>
    <sheetView rightToLeft="1" view="pageBreakPreview" topLeftCell="A10" zoomScaleNormal="100" zoomScaleSheetLayoutView="100" workbookViewId="0">
      <selection activeCell="P30" sqref="P30"/>
    </sheetView>
  </sheetViews>
  <sheetFormatPr defaultColWidth="9.140625" defaultRowHeight="18" x14ac:dyDescent="0.45"/>
  <cols>
    <col min="1" max="1" width="0.7109375" style="1" customWidth="1"/>
    <col min="2" max="2" width="5.140625" style="1" customWidth="1"/>
    <col min="3" max="3" width="17.28515625" style="1" customWidth="1"/>
    <col min="4" max="4" width="8.5703125" style="1" customWidth="1"/>
    <col min="5" max="5" width="16" style="1" customWidth="1"/>
    <col min="6" max="6" width="17" style="1" customWidth="1"/>
    <col min="7" max="7" width="7.7109375" style="1" customWidth="1"/>
    <col min="8" max="8" width="8.7109375" style="1" customWidth="1"/>
    <col min="9" max="9" width="3.7109375" style="1" customWidth="1"/>
    <col min="10" max="10" width="6.7109375" style="1" customWidth="1"/>
    <col min="11" max="11" width="6.85546875" style="1" customWidth="1"/>
    <col min="12" max="14" width="9.140625" style="1"/>
    <col min="15" max="15" width="11" style="1" bestFit="1" customWidth="1"/>
    <col min="16" max="16384" width="9.140625" style="1"/>
  </cols>
  <sheetData>
    <row r="1" spans="2:23" ht="19.5" x14ac:dyDescent="0.5">
      <c r="G1" s="122" t="s">
        <v>67</v>
      </c>
      <c r="H1" s="122"/>
      <c r="I1" s="122"/>
      <c r="J1" s="250" t="s">
        <v>233</v>
      </c>
      <c r="K1" s="250"/>
    </row>
    <row r="2" spans="2:23" ht="19.5" x14ac:dyDescent="0.5">
      <c r="G2" s="122" t="s">
        <v>68</v>
      </c>
      <c r="H2" s="122"/>
      <c r="I2" s="122"/>
      <c r="J2" s="250" t="s">
        <v>234</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235</v>
      </c>
      <c r="E8" s="287"/>
      <c r="F8" s="288"/>
      <c r="G8" s="32" t="s">
        <v>23</v>
      </c>
      <c r="H8" s="153" t="s">
        <v>42</v>
      </c>
      <c r="I8" s="232"/>
      <c r="J8" s="232"/>
      <c r="K8" s="233"/>
      <c r="P8" s="119"/>
      <c r="Q8" s="119"/>
      <c r="R8" s="119"/>
      <c r="S8" s="119"/>
      <c r="T8" s="119"/>
      <c r="U8" s="119"/>
      <c r="W8" s="2"/>
    </row>
    <row r="9" spans="2:23" ht="21" customHeight="1" x14ac:dyDescent="0.5">
      <c r="B9" s="12" t="s">
        <v>20</v>
      </c>
      <c r="C9" s="7"/>
      <c r="D9" s="145" t="s">
        <v>44</v>
      </c>
      <c r="E9" s="145"/>
      <c r="F9" s="25" t="s">
        <v>34</v>
      </c>
      <c r="G9" s="117" t="s">
        <v>45</v>
      </c>
      <c r="H9" s="7" t="s">
        <v>14</v>
      </c>
      <c r="I9" s="215" t="s">
        <v>43</v>
      </c>
      <c r="J9" s="215"/>
      <c r="K9" s="274"/>
      <c r="P9" s="119"/>
      <c r="Q9" s="119"/>
      <c r="R9" s="119"/>
      <c r="S9" s="119"/>
      <c r="T9" s="119"/>
      <c r="U9" s="119"/>
    </row>
    <row r="10" spans="2:23" ht="21" customHeight="1" x14ac:dyDescent="0.5">
      <c r="B10" s="13"/>
      <c r="C10" s="6"/>
      <c r="D10" s="118"/>
      <c r="E10" s="118"/>
      <c r="F10" s="62" t="s">
        <v>131</v>
      </c>
      <c r="G10" s="118" t="s">
        <v>45</v>
      </c>
      <c r="H10" s="6"/>
      <c r="I10" s="118" t="s">
        <v>132</v>
      </c>
      <c r="J10" s="118"/>
      <c r="K10" s="63"/>
      <c r="P10" s="119"/>
      <c r="Q10" s="119"/>
      <c r="R10" s="119"/>
      <c r="S10" s="119"/>
      <c r="T10" s="119"/>
      <c r="U10" s="119"/>
    </row>
    <row r="11" spans="2:23" ht="21" customHeight="1" x14ac:dyDescent="0.55000000000000004">
      <c r="B11" s="13" t="s">
        <v>15</v>
      </c>
      <c r="C11" s="6"/>
      <c r="D11" s="148" t="s">
        <v>46</v>
      </c>
      <c r="E11" s="148"/>
      <c r="F11" s="148"/>
      <c r="G11" s="148"/>
      <c r="H11" s="6" t="s">
        <v>21</v>
      </c>
      <c r="I11" s="150"/>
      <c r="J11" s="150"/>
      <c r="K11" s="14" t="s">
        <v>22</v>
      </c>
      <c r="P11" s="119"/>
      <c r="Q11" s="119"/>
      <c r="R11" s="119"/>
      <c r="S11" s="119"/>
      <c r="T11" s="119"/>
      <c r="U11" s="119"/>
    </row>
    <row r="12" spans="2:23" ht="21.75" customHeight="1" x14ac:dyDescent="0.5">
      <c r="B12" s="120" t="s">
        <v>236</v>
      </c>
      <c r="C12" s="121"/>
      <c r="D12" s="121"/>
      <c r="E12" s="121"/>
      <c r="F12" s="121"/>
      <c r="G12" s="121"/>
      <c r="H12" s="9"/>
      <c r="I12" s="9"/>
      <c r="J12" s="9"/>
      <c r="K12" s="15"/>
      <c r="P12" s="119"/>
      <c r="Q12" s="119"/>
      <c r="R12" s="119"/>
      <c r="S12" s="119"/>
      <c r="T12" s="119"/>
      <c r="U12" s="119"/>
    </row>
    <row r="13" spans="2:23" ht="21.75" customHeight="1" x14ac:dyDescent="0.45">
      <c r="B13" s="146" t="s">
        <v>76</v>
      </c>
      <c r="C13" s="147"/>
      <c r="D13" s="147"/>
      <c r="E13" s="147"/>
      <c r="F13" s="147"/>
      <c r="G13" s="8"/>
      <c r="H13" s="8"/>
      <c r="I13" s="8"/>
      <c r="J13" s="8"/>
      <c r="K13" s="16"/>
      <c r="P13" s="119"/>
      <c r="Q13" s="119"/>
      <c r="R13" s="119"/>
      <c r="S13" s="119"/>
      <c r="T13" s="119"/>
      <c r="U13" s="119"/>
    </row>
    <row r="14" spans="2:23" ht="2.25" customHeight="1" x14ac:dyDescent="0.45">
      <c r="B14" s="160"/>
      <c r="C14" s="161"/>
      <c r="D14" s="116"/>
      <c r="E14" s="116"/>
      <c r="F14" s="116"/>
      <c r="G14" s="116"/>
      <c r="H14" s="116"/>
      <c r="I14" s="116"/>
      <c r="J14" s="116"/>
      <c r="K14" s="22"/>
      <c r="P14" s="119"/>
      <c r="Q14" s="119"/>
      <c r="R14" s="119"/>
      <c r="S14" s="119"/>
      <c r="T14" s="119"/>
      <c r="U14" s="119"/>
    </row>
    <row r="15" spans="2:23" ht="33.75" customHeight="1" thickBot="1" x14ac:dyDescent="0.5">
      <c r="B15" s="178" t="s">
        <v>1</v>
      </c>
      <c r="C15" s="179"/>
      <c r="D15" s="179"/>
      <c r="E15" s="180"/>
      <c r="F15" s="53" t="s">
        <v>37</v>
      </c>
      <c r="G15" s="252" t="s">
        <v>82</v>
      </c>
      <c r="H15" s="181"/>
      <c r="I15" s="184" t="s">
        <v>2</v>
      </c>
      <c r="J15" s="181"/>
      <c r="K15" s="185"/>
      <c r="P15" s="119"/>
      <c r="Q15" s="119"/>
      <c r="R15" s="119"/>
      <c r="S15" s="119"/>
      <c r="T15" s="119"/>
      <c r="U15" s="119"/>
    </row>
    <row r="16" spans="2:23" ht="31.5" customHeight="1" thickBot="1" x14ac:dyDescent="0.5">
      <c r="B16" s="132" t="s">
        <v>27</v>
      </c>
      <c r="C16" s="133"/>
      <c r="D16" s="133"/>
      <c r="E16" s="134"/>
      <c r="F16" s="26">
        <f>SUM(G16:K16)</f>
        <v>32506180080</v>
      </c>
      <c r="G16" s="182">
        <f>'ص و 36'!F16</f>
        <v>32485180080</v>
      </c>
      <c r="H16" s="183"/>
      <c r="I16" s="128">
        <v>21000000</v>
      </c>
      <c r="J16" s="129"/>
      <c r="K16" s="129"/>
      <c r="P16" s="119"/>
      <c r="Q16" s="119"/>
      <c r="R16" s="119"/>
      <c r="S16" s="119"/>
      <c r="T16" s="119"/>
      <c r="U16" s="119"/>
    </row>
    <row r="17" spans="1:21" ht="12" customHeight="1" x14ac:dyDescent="0.45">
      <c r="B17" s="226" t="s">
        <v>56</v>
      </c>
      <c r="C17" s="227"/>
      <c r="D17" s="227"/>
      <c r="E17" s="227"/>
      <c r="F17" s="227"/>
      <c r="G17" s="227"/>
      <c r="H17" s="227"/>
      <c r="I17" s="227"/>
      <c r="J17" s="227"/>
      <c r="K17" s="228"/>
      <c r="P17" s="119"/>
      <c r="Q17" s="119"/>
      <c r="R17" s="119"/>
      <c r="S17" s="119"/>
      <c r="T17" s="119"/>
      <c r="U17" s="119"/>
    </row>
    <row r="18" spans="1:21" ht="12" customHeight="1" x14ac:dyDescent="0.45">
      <c r="B18" s="229"/>
      <c r="C18" s="230"/>
      <c r="D18" s="230"/>
      <c r="E18" s="230"/>
      <c r="F18" s="230"/>
      <c r="G18" s="230"/>
      <c r="H18" s="230"/>
      <c r="I18" s="230"/>
      <c r="J18" s="230"/>
      <c r="K18" s="231"/>
      <c r="P18" s="119"/>
      <c r="Q18" s="119"/>
      <c r="R18" s="119"/>
      <c r="S18" s="119"/>
      <c r="T18" s="119"/>
      <c r="U18" s="119"/>
    </row>
    <row r="19" spans="1:21" ht="21" customHeight="1" x14ac:dyDescent="0.45">
      <c r="A19" s="4"/>
      <c r="B19" s="17"/>
      <c r="C19" s="130" t="s">
        <v>32</v>
      </c>
      <c r="D19" s="130"/>
      <c r="E19" s="130"/>
      <c r="F19" s="10">
        <f>I19+G19</f>
        <v>0</v>
      </c>
      <c r="G19" s="135">
        <f>'ص.و.5 '!F18</f>
        <v>0</v>
      </c>
      <c r="H19" s="136"/>
      <c r="I19" s="139">
        <f>I16*B19</f>
        <v>0</v>
      </c>
      <c r="J19" s="140"/>
      <c r="K19" s="140"/>
      <c r="P19" s="119"/>
      <c r="Q19" s="119"/>
      <c r="R19" s="119"/>
      <c r="S19" s="119"/>
      <c r="T19" s="119"/>
      <c r="U19" s="119"/>
    </row>
    <row r="20" spans="1:21" ht="21" customHeight="1" x14ac:dyDescent="0.45">
      <c r="A20" s="4">
        <v>0.1</v>
      </c>
      <c r="B20" s="18">
        <v>0.1</v>
      </c>
      <c r="C20" s="130" t="s">
        <v>4</v>
      </c>
      <c r="D20" s="130"/>
      <c r="E20" s="130"/>
      <c r="F20" s="10">
        <f>I20+G20</f>
        <v>3250618008</v>
      </c>
      <c r="G20" s="135">
        <f>'ص و 36'!F20</f>
        <v>3248518008</v>
      </c>
      <c r="H20" s="136"/>
      <c r="I20" s="139">
        <f>I16*B20</f>
        <v>2100000</v>
      </c>
      <c r="J20" s="140"/>
      <c r="K20" s="140"/>
      <c r="P20" s="119"/>
      <c r="Q20" s="119"/>
      <c r="R20" s="119"/>
      <c r="S20" s="119"/>
      <c r="T20" s="119"/>
      <c r="U20" s="119"/>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1625309004</v>
      </c>
      <c r="G22" s="135">
        <f>'ص و 36'!F22</f>
        <v>1624259004</v>
      </c>
      <c r="H22" s="136"/>
      <c r="I22" s="139">
        <f>I16*B22</f>
        <v>1050000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4875927012</v>
      </c>
      <c r="G25" s="162">
        <f>SUM(G19:H24)</f>
        <v>4872777012</v>
      </c>
      <c r="H25" s="163"/>
      <c r="I25" s="128">
        <f>SUM(I19:K24)</f>
        <v>3150000</v>
      </c>
      <c r="J25" s="192"/>
      <c r="K25" s="192"/>
    </row>
    <row r="26" spans="1:21" ht="21" customHeight="1" x14ac:dyDescent="0.45">
      <c r="B26" s="126" t="s">
        <v>7</v>
      </c>
      <c r="C26" s="127"/>
      <c r="D26" s="127"/>
      <c r="E26" s="127"/>
      <c r="F26" s="127"/>
      <c r="G26" s="127"/>
      <c r="H26" s="127"/>
      <c r="I26" s="186">
        <f>I16-I25</f>
        <v>17850000</v>
      </c>
      <c r="J26" s="187"/>
      <c r="K26" s="187"/>
    </row>
    <row r="27" spans="1:21" ht="21" customHeight="1" thickBot="1" x14ac:dyDescent="0.5">
      <c r="B27" s="37">
        <v>0</v>
      </c>
      <c r="C27" s="215" t="s">
        <v>8</v>
      </c>
      <c r="D27" s="215"/>
      <c r="E27" s="215"/>
      <c r="F27" s="215"/>
      <c r="G27" s="215"/>
      <c r="H27" s="215"/>
      <c r="I27" s="193">
        <v>0</v>
      </c>
      <c r="J27" s="194"/>
      <c r="K27" s="194"/>
    </row>
    <row r="28" spans="1:21" ht="27" customHeight="1" thickTop="1" thickBot="1" x14ac:dyDescent="0.55000000000000004">
      <c r="B28" s="216" t="s">
        <v>9</v>
      </c>
      <c r="C28" s="217"/>
      <c r="D28" s="217"/>
      <c r="E28" s="217"/>
      <c r="F28" s="217"/>
      <c r="G28" s="217"/>
      <c r="H28" s="217"/>
      <c r="I28" s="218">
        <f>I26+I27</f>
        <v>17850000</v>
      </c>
      <c r="J28" s="219"/>
      <c r="K28" s="219"/>
    </row>
    <row r="29" spans="1:21" ht="20.25" customHeight="1" thickTop="1" x14ac:dyDescent="0.45">
      <c r="B29" s="292" t="s">
        <v>254</v>
      </c>
      <c r="C29" s="293"/>
      <c r="D29" s="293"/>
      <c r="E29" s="293"/>
      <c r="F29" s="293"/>
      <c r="G29" s="293"/>
      <c r="H29" s="293"/>
      <c r="I29" s="293"/>
      <c r="J29" s="293"/>
      <c r="K29" s="294"/>
    </row>
    <row r="30" spans="1:21" ht="18" customHeight="1" x14ac:dyDescent="0.45">
      <c r="B30" s="295"/>
      <c r="C30" s="296"/>
      <c r="D30" s="296"/>
      <c r="E30" s="296"/>
      <c r="F30" s="296"/>
      <c r="G30" s="296"/>
      <c r="H30" s="296"/>
      <c r="I30" s="296"/>
      <c r="J30" s="296"/>
      <c r="K30" s="297"/>
    </row>
    <row r="31" spans="1:21" s="51" customFormat="1" ht="16.5" customHeight="1" x14ac:dyDescent="0.45">
      <c r="B31" s="265" t="s">
        <v>228</v>
      </c>
      <c r="C31" s="266"/>
      <c r="D31" s="265" t="s">
        <v>229</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B25:E25"/>
    <mergeCell ref="G25:H25"/>
    <mergeCell ref="I25:K25"/>
    <mergeCell ref="B26:H26"/>
    <mergeCell ref="I26:K26"/>
    <mergeCell ref="C27:H27"/>
    <mergeCell ref="I27:K27"/>
    <mergeCell ref="C23:E23"/>
    <mergeCell ref="G23:H23"/>
    <mergeCell ref="I23:K23"/>
    <mergeCell ref="C24:E24"/>
    <mergeCell ref="G24:H24"/>
    <mergeCell ref="I24:K24"/>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D9:E9"/>
    <mergeCell ref="I9:K9"/>
    <mergeCell ref="D11:G11"/>
    <mergeCell ref="I11:J11"/>
    <mergeCell ref="B12:G12"/>
    <mergeCell ref="B13:F13"/>
    <mergeCell ref="B7:C7"/>
    <mergeCell ref="D7:E7"/>
    <mergeCell ref="G7:K7"/>
    <mergeCell ref="B8:C8"/>
    <mergeCell ref="D8:F8"/>
    <mergeCell ref="H8:K8"/>
    <mergeCell ref="G1:I1"/>
    <mergeCell ref="J1:K1"/>
    <mergeCell ref="G2:I2"/>
    <mergeCell ref="J2:K2"/>
    <mergeCell ref="B3:K3"/>
    <mergeCell ref="B6:K6"/>
  </mergeCells>
  <pageMargins left="0.5" right="0.5" top="0.75" bottom="0.75" header="0.3" footer="0.3"/>
  <pageSetup paperSize="9" scale="94"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66F57-6253-4893-AA5D-6895D445822D}">
  <sheetPr>
    <pageSetUpPr fitToPage="1"/>
  </sheetPr>
  <dimension ref="A1:W36"/>
  <sheetViews>
    <sheetView rightToLeft="1" tabSelected="1" view="pageBreakPreview" topLeftCell="A13" zoomScaleNormal="100" zoomScaleSheetLayoutView="100" workbookViewId="0">
      <selection activeCell="I26" sqref="I26:K26"/>
    </sheetView>
  </sheetViews>
  <sheetFormatPr defaultColWidth="9.140625" defaultRowHeight="18" x14ac:dyDescent="0.45"/>
  <cols>
    <col min="1" max="1" width="0.7109375" style="1" customWidth="1"/>
    <col min="2" max="2" width="5.140625" style="1" customWidth="1"/>
    <col min="3" max="3" width="17.28515625" style="1" customWidth="1"/>
    <col min="4" max="4" width="8.5703125" style="1" customWidth="1"/>
    <col min="5" max="5" width="16" style="1" customWidth="1"/>
    <col min="6" max="6" width="17" style="1" customWidth="1"/>
    <col min="7" max="7" width="7.7109375" style="1" customWidth="1"/>
    <col min="8" max="8" width="8.7109375" style="1" customWidth="1"/>
    <col min="9" max="9" width="3.7109375" style="1" customWidth="1"/>
    <col min="10" max="10" width="6.7109375" style="1" customWidth="1"/>
    <col min="11" max="11" width="6.85546875" style="1" customWidth="1"/>
    <col min="12" max="14" width="9.140625" style="1"/>
    <col min="15" max="15" width="11" style="1" bestFit="1" customWidth="1"/>
    <col min="16" max="16384" width="9.140625" style="1"/>
  </cols>
  <sheetData>
    <row r="1" spans="2:23" ht="19.5" x14ac:dyDescent="0.5">
      <c r="G1" s="122" t="s">
        <v>67</v>
      </c>
      <c r="H1" s="122"/>
      <c r="I1" s="122"/>
      <c r="J1" s="250" t="s">
        <v>237</v>
      </c>
      <c r="K1" s="250"/>
    </row>
    <row r="2" spans="2:23" ht="19.5" x14ac:dyDescent="0.5">
      <c r="G2" s="122" t="s">
        <v>68</v>
      </c>
      <c r="H2" s="122"/>
      <c r="I2" s="122"/>
      <c r="J2" s="250" t="s">
        <v>238</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241</v>
      </c>
      <c r="E8" s="287"/>
      <c r="F8" s="288"/>
      <c r="G8" s="32" t="s">
        <v>23</v>
      </c>
      <c r="H8" s="153" t="s">
        <v>42</v>
      </c>
      <c r="I8" s="232"/>
      <c r="J8" s="232"/>
      <c r="K8" s="233"/>
      <c r="P8" s="119"/>
      <c r="Q8" s="119"/>
      <c r="R8" s="119"/>
      <c r="S8" s="119"/>
      <c r="T8" s="119"/>
      <c r="U8" s="119"/>
      <c r="W8" s="2"/>
    </row>
    <row r="9" spans="2:23" ht="21" customHeight="1" x14ac:dyDescent="0.5">
      <c r="B9" s="12" t="s">
        <v>20</v>
      </c>
      <c r="C9" s="7"/>
      <c r="D9" s="145" t="s">
        <v>44</v>
      </c>
      <c r="E9" s="145"/>
      <c r="F9" s="25" t="s">
        <v>34</v>
      </c>
      <c r="G9" s="117" t="s">
        <v>45</v>
      </c>
      <c r="H9" s="7" t="s">
        <v>14</v>
      </c>
      <c r="I9" s="215" t="s">
        <v>43</v>
      </c>
      <c r="J9" s="215"/>
      <c r="K9" s="274"/>
      <c r="P9" s="119"/>
      <c r="Q9" s="119"/>
      <c r="R9" s="119"/>
      <c r="S9" s="119"/>
      <c r="T9" s="119"/>
      <c r="U9" s="119"/>
    </row>
    <row r="10" spans="2:23" ht="21" customHeight="1" x14ac:dyDescent="0.5">
      <c r="B10" s="13"/>
      <c r="C10" s="6"/>
      <c r="D10" s="118"/>
      <c r="E10" s="118"/>
      <c r="F10" s="62" t="s">
        <v>131</v>
      </c>
      <c r="G10" s="118" t="s">
        <v>45</v>
      </c>
      <c r="H10" s="6"/>
      <c r="I10" s="118" t="s">
        <v>132</v>
      </c>
      <c r="J10" s="118"/>
      <c r="K10" s="63"/>
      <c r="P10" s="119"/>
      <c r="Q10" s="119"/>
      <c r="R10" s="119"/>
      <c r="S10" s="119"/>
      <c r="T10" s="119"/>
      <c r="U10" s="119"/>
    </row>
    <row r="11" spans="2:23" ht="21" customHeight="1" x14ac:dyDescent="0.55000000000000004">
      <c r="B11" s="13" t="s">
        <v>15</v>
      </c>
      <c r="C11" s="6"/>
      <c r="D11" s="148" t="s">
        <v>46</v>
      </c>
      <c r="E11" s="148"/>
      <c r="F11" s="148"/>
      <c r="G11" s="148"/>
      <c r="H11" s="6" t="s">
        <v>21</v>
      </c>
      <c r="I11" s="150"/>
      <c r="J11" s="150"/>
      <c r="K11" s="14" t="s">
        <v>22</v>
      </c>
      <c r="P11" s="119"/>
      <c r="Q11" s="119"/>
      <c r="R11" s="119"/>
      <c r="S11" s="119"/>
      <c r="T11" s="119"/>
      <c r="U11" s="119"/>
    </row>
    <row r="12" spans="2:23" ht="21.75" customHeight="1" x14ac:dyDescent="0.5">
      <c r="B12" s="120" t="s">
        <v>239</v>
      </c>
      <c r="C12" s="121"/>
      <c r="D12" s="121"/>
      <c r="E12" s="121"/>
      <c r="F12" s="121"/>
      <c r="G12" s="121"/>
      <c r="H12" s="9"/>
      <c r="I12" s="9"/>
      <c r="J12" s="9"/>
      <c r="K12" s="15"/>
      <c r="P12" s="119"/>
      <c r="Q12" s="119"/>
      <c r="R12" s="119"/>
      <c r="S12" s="119"/>
      <c r="T12" s="119"/>
      <c r="U12" s="119"/>
    </row>
    <row r="13" spans="2:23" ht="21.75" customHeight="1" x14ac:dyDescent="0.45">
      <c r="B13" s="146" t="s">
        <v>76</v>
      </c>
      <c r="C13" s="147"/>
      <c r="D13" s="147"/>
      <c r="E13" s="147"/>
      <c r="F13" s="147"/>
      <c r="G13" s="8"/>
      <c r="H13" s="8"/>
      <c r="I13" s="8"/>
      <c r="J13" s="8"/>
      <c r="K13" s="16"/>
      <c r="P13" s="119"/>
      <c r="Q13" s="119"/>
      <c r="R13" s="119"/>
      <c r="S13" s="119"/>
      <c r="T13" s="119"/>
      <c r="U13" s="119"/>
    </row>
    <row r="14" spans="2:23" ht="2.25" customHeight="1" x14ac:dyDescent="0.45">
      <c r="B14" s="160"/>
      <c r="C14" s="161"/>
      <c r="D14" s="116"/>
      <c r="E14" s="116"/>
      <c r="F14" s="116"/>
      <c r="G14" s="116"/>
      <c r="H14" s="116"/>
      <c r="I14" s="116"/>
      <c r="J14" s="116"/>
      <c r="K14" s="22"/>
      <c r="P14" s="119"/>
      <c r="Q14" s="119"/>
      <c r="R14" s="119"/>
      <c r="S14" s="119"/>
      <c r="T14" s="119"/>
      <c r="U14" s="119"/>
    </row>
    <row r="15" spans="2:23" ht="33.75" customHeight="1" thickBot="1" x14ac:dyDescent="0.5">
      <c r="B15" s="178" t="s">
        <v>1</v>
      </c>
      <c r="C15" s="179"/>
      <c r="D15" s="179"/>
      <c r="E15" s="180"/>
      <c r="F15" s="53" t="s">
        <v>37</v>
      </c>
      <c r="G15" s="252" t="s">
        <v>82</v>
      </c>
      <c r="H15" s="181"/>
      <c r="I15" s="184" t="s">
        <v>2</v>
      </c>
      <c r="J15" s="181"/>
      <c r="K15" s="185"/>
      <c r="P15" s="119"/>
      <c r="Q15" s="119"/>
      <c r="R15" s="119"/>
      <c r="S15" s="119"/>
      <c r="T15" s="119"/>
      <c r="U15" s="119"/>
    </row>
    <row r="16" spans="2:23" ht="31.5" customHeight="1" thickBot="1" x14ac:dyDescent="0.5">
      <c r="B16" s="132" t="s">
        <v>27</v>
      </c>
      <c r="C16" s="133"/>
      <c r="D16" s="133"/>
      <c r="E16" s="134"/>
      <c r="F16" s="26">
        <f>SUM(G16:K16)</f>
        <v>32660680080</v>
      </c>
      <c r="G16" s="182">
        <f>'ص و 37'!F16</f>
        <v>32506180080</v>
      </c>
      <c r="H16" s="183"/>
      <c r="I16" s="128">
        <v>154500000</v>
      </c>
      <c r="J16" s="129"/>
      <c r="K16" s="129"/>
      <c r="P16" s="119"/>
      <c r="Q16" s="119"/>
      <c r="R16" s="119"/>
      <c r="S16" s="119"/>
      <c r="T16" s="119"/>
      <c r="U16" s="119"/>
    </row>
    <row r="17" spans="1:21" ht="12" customHeight="1" x14ac:dyDescent="0.45">
      <c r="B17" s="226" t="s">
        <v>56</v>
      </c>
      <c r="C17" s="227"/>
      <c r="D17" s="227"/>
      <c r="E17" s="227"/>
      <c r="F17" s="227"/>
      <c r="G17" s="227"/>
      <c r="H17" s="227"/>
      <c r="I17" s="227"/>
      <c r="J17" s="227"/>
      <c r="K17" s="228"/>
      <c r="P17" s="119"/>
      <c r="Q17" s="119"/>
      <c r="R17" s="119"/>
      <c r="S17" s="119"/>
      <c r="T17" s="119"/>
      <c r="U17" s="119"/>
    </row>
    <row r="18" spans="1:21" ht="12" customHeight="1" x14ac:dyDescent="0.45">
      <c r="B18" s="229"/>
      <c r="C18" s="230"/>
      <c r="D18" s="230"/>
      <c r="E18" s="230"/>
      <c r="F18" s="230"/>
      <c r="G18" s="230"/>
      <c r="H18" s="230"/>
      <c r="I18" s="230"/>
      <c r="J18" s="230"/>
      <c r="K18" s="231"/>
      <c r="P18" s="119"/>
      <c r="Q18" s="119"/>
      <c r="R18" s="119"/>
      <c r="S18" s="119"/>
      <c r="T18" s="119"/>
      <c r="U18" s="119"/>
    </row>
    <row r="19" spans="1:21" ht="21" customHeight="1" x14ac:dyDescent="0.45">
      <c r="A19" s="4"/>
      <c r="B19" s="17"/>
      <c r="C19" s="130" t="s">
        <v>32</v>
      </c>
      <c r="D19" s="130"/>
      <c r="E19" s="130"/>
      <c r="F19" s="10">
        <f>I19+G19</f>
        <v>0</v>
      </c>
      <c r="G19" s="135">
        <f>'ص.و.5 '!F18</f>
        <v>0</v>
      </c>
      <c r="H19" s="136"/>
      <c r="I19" s="139">
        <f>I16*B19</f>
        <v>0</v>
      </c>
      <c r="J19" s="140"/>
      <c r="K19" s="140"/>
      <c r="P19" s="119"/>
      <c r="Q19" s="119"/>
      <c r="R19" s="119"/>
      <c r="S19" s="119"/>
      <c r="T19" s="119"/>
      <c r="U19" s="119"/>
    </row>
    <row r="20" spans="1:21" ht="21" customHeight="1" x14ac:dyDescent="0.45">
      <c r="A20" s="4">
        <v>0.1</v>
      </c>
      <c r="B20" s="18">
        <v>0.1</v>
      </c>
      <c r="C20" s="130" t="s">
        <v>4</v>
      </c>
      <c r="D20" s="130"/>
      <c r="E20" s="130"/>
      <c r="F20" s="10">
        <f>I20+G20</f>
        <v>3266068008</v>
      </c>
      <c r="G20" s="135">
        <f>'ص و 37'!F20</f>
        <v>3250618008</v>
      </c>
      <c r="H20" s="136"/>
      <c r="I20" s="139">
        <f>I16*B20</f>
        <v>15450000</v>
      </c>
      <c r="J20" s="140"/>
      <c r="K20" s="140"/>
      <c r="P20" s="119"/>
      <c r="Q20" s="119"/>
      <c r="R20" s="119"/>
      <c r="S20" s="119"/>
      <c r="T20" s="119"/>
      <c r="U20" s="119"/>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1633034004</v>
      </c>
      <c r="G22" s="135">
        <f>'ص و 37'!F22</f>
        <v>1625309004</v>
      </c>
      <c r="H22" s="136"/>
      <c r="I22" s="139">
        <f>I16*B22</f>
        <v>7725000</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4899102012</v>
      </c>
      <c r="G25" s="162">
        <f>SUM(G19:H24)</f>
        <v>4875927012</v>
      </c>
      <c r="H25" s="163"/>
      <c r="I25" s="128">
        <f>SUM(I19:K24)</f>
        <v>23175000</v>
      </c>
      <c r="J25" s="192"/>
      <c r="K25" s="192"/>
    </row>
    <row r="26" spans="1:21" ht="21" customHeight="1" x14ac:dyDescent="0.45">
      <c r="B26" s="126" t="s">
        <v>7</v>
      </c>
      <c r="C26" s="127"/>
      <c r="D26" s="127"/>
      <c r="E26" s="127"/>
      <c r="F26" s="127"/>
      <c r="G26" s="127"/>
      <c r="H26" s="127"/>
      <c r="I26" s="186">
        <f>I16-I25</f>
        <v>131325000</v>
      </c>
      <c r="J26" s="187"/>
      <c r="K26" s="187"/>
    </row>
    <row r="27" spans="1:21" ht="21" customHeight="1" thickBot="1" x14ac:dyDescent="0.5">
      <c r="B27" s="37">
        <v>0</v>
      </c>
      <c r="C27" s="215" t="s">
        <v>8</v>
      </c>
      <c r="D27" s="215"/>
      <c r="E27" s="215"/>
      <c r="F27" s="215"/>
      <c r="G27" s="215"/>
      <c r="H27" s="215"/>
      <c r="I27" s="193">
        <v>11385000</v>
      </c>
      <c r="J27" s="194"/>
      <c r="K27" s="194"/>
    </row>
    <row r="28" spans="1:21" ht="27" customHeight="1" thickTop="1" thickBot="1" x14ac:dyDescent="0.55000000000000004">
      <c r="B28" s="216" t="s">
        <v>9</v>
      </c>
      <c r="C28" s="217"/>
      <c r="D28" s="217"/>
      <c r="E28" s="217"/>
      <c r="F28" s="217"/>
      <c r="G28" s="217"/>
      <c r="H28" s="217"/>
      <c r="I28" s="218">
        <f>I26+I27</f>
        <v>142710000</v>
      </c>
      <c r="J28" s="219"/>
      <c r="K28" s="219"/>
    </row>
    <row r="29" spans="1:21" ht="20.25" customHeight="1" thickTop="1" x14ac:dyDescent="0.45">
      <c r="B29" s="292" t="s">
        <v>240</v>
      </c>
      <c r="C29" s="293"/>
      <c r="D29" s="293"/>
      <c r="E29" s="293"/>
      <c r="F29" s="293"/>
      <c r="G29" s="293"/>
      <c r="H29" s="293"/>
      <c r="I29" s="293"/>
      <c r="J29" s="293"/>
      <c r="K29" s="294"/>
    </row>
    <row r="30" spans="1:21" ht="30" customHeight="1" x14ac:dyDescent="0.45">
      <c r="B30" s="295"/>
      <c r="C30" s="296"/>
      <c r="D30" s="296"/>
      <c r="E30" s="296"/>
      <c r="F30" s="296"/>
      <c r="G30" s="296"/>
      <c r="H30" s="296"/>
      <c r="I30" s="296"/>
      <c r="J30" s="296"/>
      <c r="K30" s="297"/>
    </row>
    <row r="31" spans="1:21" s="51" customFormat="1" ht="16.5" customHeight="1" x14ac:dyDescent="0.45">
      <c r="B31" s="265" t="s">
        <v>228</v>
      </c>
      <c r="C31" s="266"/>
      <c r="D31" s="265" t="s">
        <v>229</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B25:E25"/>
    <mergeCell ref="G25:H25"/>
    <mergeCell ref="I25:K25"/>
    <mergeCell ref="B26:H26"/>
    <mergeCell ref="I26:K26"/>
    <mergeCell ref="C27:H27"/>
    <mergeCell ref="I27:K27"/>
    <mergeCell ref="C23:E23"/>
    <mergeCell ref="G23:H23"/>
    <mergeCell ref="I23:K23"/>
    <mergeCell ref="C24:E24"/>
    <mergeCell ref="G24:H24"/>
    <mergeCell ref="I24:K24"/>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D9:E9"/>
    <mergeCell ref="I9:K9"/>
    <mergeCell ref="D11:G11"/>
    <mergeCell ref="I11:J11"/>
    <mergeCell ref="B12:G12"/>
    <mergeCell ref="B13:F13"/>
    <mergeCell ref="B7:C7"/>
    <mergeCell ref="D7:E7"/>
    <mergeCell ref="G7:K7"/>
    <mergeCell ref="B8:C8"/>
    <mergeCell ref="D8:F8"/>
    <mergeCell ref="H8:K8"/>
    <mergeCell ref="G1:I1"/>
    <mergeCell ref="J1:K1"/>
    <mergeCell ref="G2:I2"/>
    <mergeCell ref="J2:K2"/>
    <mergeCell ref="B3:K3"/>
    <mergeCell ref="B6:K6"/>
  </mergeCells>
  <pageMargins left="0.5" right="0.5"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35"/>
  <sheetViews>
    <sheetView rightToLeft="1" view="pageBreakPreview" zoomScaleNormal="100" zoomScaleSheetLayoutView="100" workbookViewId="0">
      <selection activeCell="F15" sqref="F15"/>
    </sheetView>
  </sheetViews>
  <sheetFormatPr defaultColWidth="9.140625" defaultRowHeight="18" x14ac:dyDescent="0.45"/>
  <cols>
    <col min="1" max="1" width="0.7109375" style="1" customWidth="1"/>
    <col min="2" max="2" width="3.7109375" style="1" customWidth="1"/>
    <col min="3" max="3" width="7.85546875" style="1" customWidth="1"/>
    <col min="4" max="4" width="8.5703125" style="1" customWidth="1"/>
    <col min="5" max="5" width="14.5703125" style="1" customWidth="1"/>
    <col min="6" max="6" width="19.140625" style="1" customWidth="1"/>
    <col min="7" max="8" width="9.85546875" style="1" customWidth="1"/>
    <col min="9" max="9" width="6.85546875" style="1" customWidth="1"/>
    <col min="10" max="10" width="9.7109375" style="1" customWidth="1"/>
    <col min="11" max="11" width="3.85546875" style="1" customWidth="1"/>
    <col min="12" max="16384" width="9.140625" style="1"/>
  </cols>
  <sheetData>
    <row r="1" spans="2:23" x14ac:dyDescent="0.45">
      <c r="G1" s="144" t="s">
        <v>67</v>
      </c>
      <c r="H1" s="144"/>
      <c r="I1" s="144"/>
      <c r="J1" s="122" t="s">
        <v>69</v>
      </c>
      <c r="K1" s="122"/>
    </row>
    <row r="2" spans="2:23" x14ac:dyDescent="0.45">
      <c r="G2" s="144" t="s">
        <v>68</v>
      </c>
      <c r="H2" s="144"/>
      <c r="I2" s="144"/>
      <c r="J2" s="122" t="s">
        <v>70</v>
      </c>
      <c r="K2" s="122"/>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31</v>
      </c>
      <c r="C6" s="121"/>
      <c r="D6" s="121"/>
      <c r="E6" s="121"/>
      <c r="F6" s="121"/>
      <c r="G6" s="121"/>
      <c r="H6" s="121"/>
      <c r="I6" s="121"/>
      <c r="J6" s="121"/>
      <c r="K6" s="121"/>
    </row>
    <row r="7" spans="2:23" ht="21" customHeight="1" x14ac:dyDescent="0.5">
      <c r="B7" s="159" t="s">
        <v>54</v>
      </c>
      <c r="C7" s="125"/>
      <c r="D7" s="151" t="s">
        <v>36</v>
      </c>
      <c r="E7" s="152"/>
      <c r="F7" s="11" t="s">
        <v>55</v>
      </c>
      <c r="G7" s="159" t="s">
        <v>71</v>
      </c>
      <c r="H7" s="125"/>
      <c r="I7" s="125"/>
      <c r="J7" s="125"/>
      <c r="K7" s="234"/>
    </row>
    <row r="8" spans="2:23" ht="21" customHeight="1" x14ac:dyDescent="0.5">
      <c r="B8" s="235" t="s">
        <v>24</v>
      </c>
      <c r="C8" s="236"/>
      <c r="D8" s="237" t="s">
        <v>72</v>
      </c>
      <c r="E8" s="151"/>
      <c r="F8" s="152"/>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39"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77</v>
      </c>
      <c r="C11" s="121"/>
      <c r="D11" s="121"/>
      <c r="E11" s="121"/>
      <c r="F11" s="121"/>
      <c r="G11" s="121"/>
      <c r="H11" s="9"/>
      <c r="I11" s="9"/>
      <c r="J11" s="9"/>
      <c r="K11" s="15"/>
      <c r="P11" s="5"/>
      <c r="Q11" s="5"/>
      <c r="R11" s="5"/>
      <c r="S11" s="5"/>
      <c r="T11" s="5"/>
      <c r="U11" s="5"/>
    </row>
    <row r="12" spans="2:23" ht="21.75" customHeight="1" x14ac:dyDescent="0.45">
      <c r="B12" s="146" t="s">
        <v>76</v>
      </c>
      <c r="C12" s="147"/>
      <c r="D12" s="147"/>
      <c r="E12" s="147"/>
      <c r="F12" s="147"/>
      <c r="G12" s="8"/>
      <c r="H12" s="8"/>
      <c r="I12" s="8"/>
      <c r="J12" s="8"/>
      <c r="K12" s="16"/>
      <c r="P12" s="5"/>
      <c r="Q12" s="5"/>
      <c r="R12" s="5"/>
      <c r="S12" s="5"/>
      <c r="T12" s="5"/>
      <c r="U12" s="5"/>
    </row>
    <row r="13" spans="2:23" ht="2.25" customHeight="1" x14ac:dyDescent="0.45">
      <c r="B13" s="160"/>
      <c r="C13" s="161"/>
      <c r="D13" s="38"/>
      <c r="E13" s="38"/>
      <c r="F13" s="38"/>
      <c r="G13" s="38"/>
      <c r="H13" s="38"/>
      <c r="I13" s="38"/>
      <c r="J13" s="38"/>
      <c r="K13" s="22"/>
      <c r="P13" s="5"/>
      <c r="Q13" s="5"/>
      <c r="R13" s="5"/>
      <c r="S13" s="5"/>
      <c r="T13" s="5"/>
      <c r="U13" s="5"/>
    </row>
    <row r="14" spans="2:23" ht="27.75" customHeight="1" thickBot="1" x14ac:dyDescent="0.5">
      <c r="B14" s="178" t="s">
        <v>1</v>
      </c>
      <c r="C14" s="179"/>
      <c r="D14" s="179"/>
      <c r="E14" s="180"/>
      <c r="F14" s="28" t="s">
        <v>37</v>
      </c>
      <c r="G14" s="181" t="s">
        <v>26</v>
      </c>
      <c r="H14" s="181"/>
      <c r="I14" s="184" t="s">
        <v>2</v>
      </c>
      <c r="J14" s="181"/>
      <c r="K14" s="185"/>
      <c r="P14" s="5"/>
      <c r="Q14" s="5"/>
      <c r="R14" s="5"/>
      <c r="S14" s="5"/>
      <c r="T14" s="5"/>
      <c r="U14" s="5"/>
    </row>
    <row r="15" spans="2:23" ht="31.5" customHeight="1" thickBot="1" x14ac:dyDescent="0.5">
      <c r="B15" s="132" t="s">
        <v>27</v>
      </c>
      <c r="C15" s="133"/>
      <c r="D15" s="133"/>
      <c r="E15" s="134"/>
      <c r="F15" s="26">
        <v>140995000</v>
      </c>
      <c r="G15" s="182">
        <f>ص.و.3!F15</f>
        <v>28000000</v>
      </c>
      <c r="H15" s="183"/>
      <c r="I15" s="128">
        <f>F15-G15</f>
        <v>112995000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 t="shared" ref="F18:F23" si="0">I18+G18</f>
        <v>0</v>
      </c>
      <c r="G18" s="135">
        <f>[1]ص.و.4!F18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I19+G19</f>
        <v>14099500</v>
      </c>
      <c r="G19" s="135">
        <f>ص.و.3!F19</f>
        <v>2800000</v>
      </c>
      <c r="H19" s="136"/>
      <c r="I19" s="139">
        <f>I15*B19</f>
        <v>11299500</v>
      </c>
      <c r="J19" s="140"/>
      <c r="K19" s="140"/>
      <c r="P19" s="5"/>
      <c r="Q19" s="5"/>
      <c r="R19" s="5"/>
      <c r="S19" s="5"/>
      <c r="T19" s="5"/>
      <c r="U19" s="5"/>
    </row>
    <row r="20" spans="1:21" ht="21" customHeight="1" x14ac:dyDescent="0.45">
      <c r="A20" s="4"/>
      <c r="B20" s="17"/>
      <c r="C20" s="130" t="s">
        <v>5</v>
      </c>
      <c r="D20" s="130"/>
      <c r="E20" s="130"/>
      <c r="F20" s="10">
        <f t="shared" si="0"/>
        <v>0</v>
      </c>
      <c r="G20" s="135">
        <f>[1]ص.و.4!F20</f>
        <v>0</v>
      </c>
      <c r="H20" s="136"/>
      <c r="I20" s="139">
        <f>I15*B20</f>
        <v>0</v>
      </c>
      <c r="J20" s="140"/>
      <c r="K20" s="140"/>
    </row>
    <row r="21" spans="1:21" ht="21" customHeight="1" x14ac:dyDescent="0.45">
      <c r="A21" s="4">
        <v>0.05</v>
      </c>
      <c r="B21" s="18">
        <v>0.05</v>
      </c>
      <c r="C21" s="130" t="s">
        <v>6</v>
      </c>
      <c r="D21" s="130"/>
      <c r="E21" s="130"/>
      <c r="F21" s="10">
        <f t="shared" si="0"/>
        <v>7049750</v>
      </c>
      <c r="G21" s="135">
        <f>ص.و.3!F21</f>
        <v>1400000</v>
      </c>
      <c r="H21" s="136"/>
      <c r="I21" s="139">
        <f>I15*B21</f>
        <v>5649750</v>
      </c>
      <c r="J21" s="140"/>
      <c r="K21" s="140"/>
    </row>
    <row r="22" spans="1:21" ht="21" customHeight="1" x14ac:dyDescent="0.45">
      <c r="A22" s="4"/>
      <c r="B22" s="17"/>
      <c r="C22" s="130" t="s">
        <v>3</v>
      </c>
      <c r="D22" s="130"/>
      <c r="E22" s="130"/>
      <c r="F22" s="10">
        <f t="shared" si="0"/>
        <v>0</v>
      </c>
      <c r="G22" s="135">
        <f>[1]ص.و.4!F22</f>
        <v>0</v>
      </c>
      <c r="H22" s="136"/>
      <c r="I22" s="139">
        <f>I15*B22</f>
        <v>0</v>
      </c>
      <c r="J22" s="140"/>
      <c r="K22" s="140"/>
    </row>
    <row r="23" spans="1:21" ht="21" customHeight="1" thickBot="1" x14ac:dyDescent="0.5">
      <c r="A23" s="4"/>
      <c r="B23" s="23"/>
      <c r="C23" s="131" t="s">
        <v>19</v>
      </c>
      <c r="D23" s="131"/>
      <c r="E23" s="131"/>
      <c r="F23" s="27">
        <f t="shared" si="0"/>
        <v>0</v>
      </c>
      <c r="G23" s="176">
        <f>[1]ص.و.4!F23</f>
        <v>0</v>
      </c>
      <c r="H23" s="177"/>
      <c r="I23" s="193">
        <f>I15*B23</f>
        <v>0</v>
      </c>
      <c r="J23" s="194"/>
      <c r="K23" s="194"/>
    </row>
    <row r="24" spans="1:21" ht="21" customHeight="1" thickBot="1" x14ac:dyDescent="0.5">
      <c r="B24" s="225" t="s">
        <v>57</v>
      </c>
      <c r="C24" s="196"/>
      <c r="D24" s="196"/>
      <c r="E24" s="196"/>
      <c r="F24" s="30">
        <f>SUM(F18:F23)</f>
        <v>21149250</v>
      </c>
      <c r="G24" s="162">
        <f>SUM(G18:H23)</f>
        <v>4200000</v>
      </c>
      <c r="H24" s="163"/>
      <c r="I24" s="128">
        <f>SUM(I18:K23)</f>
        <v>16949250</v>
      </c>
      <c r="J24" s="192"/>
      <c r="K24" s="192"/>
    </row>
    <row r="25" spans="1:21" ht="21" customHeight="1" x14ac:dyDescent="0.45">
      <c r="B25" s="126" t="s">
        <v>7</v>
      </c>
      <c r="C25" s="127"/>
      <c r="D25" s="127"/>
      <c r="E25" s="127"/>
      <c r="F25" s="127"/>
      <c r="G25" s="127"/>
      <c r="H25" s="127"/>
      <c r="I25" s="186">
        <f>I15-I24</f>
        <v>96045750</v>
      </c>
      <c r="J25" s="187"/>
      <c r="K25" s="187"/>
    </row>
    <row r="26" spans="1:21" ht="21" customHeight="1" thickBot="1" x14ac:dyDescent="0.5">
      <c r="B26" s="37"/>
      <c r="C26" s="215" t="s">
        <v>8</v>
      </c>
      <c r="D26" s="215"/>
      <c r="E26" s="215"/>
      <c r="F26" s="215"/>
      <c r="G26" s="215"/>
      <c r="H26" s="215"/>
      <c r="I26" s="193">
        <f>I15*B26</f>
        <v>0</v>
      </c>
      <c r="J26" s="194"/>
      <c r="K26" s="194"/>
    </row>
    <row r="27" spans="1:21" ht="27" customHeight="1" thickTop="1" thickBot="1" x14ac:dyDescent="0.55000000000000004">
      <c r="B27" s="216" t="s">
        <v>9</v>
      </c>
      <c r="C27" s="217"/>
      <c r="D27" s="217"/>
      <c r="E27" s="217"/>
      <c r="F27" s="217"/>
      <c r="G27" s="217"/>
      <c r="H27" s="217"/>
      <c r="I27" s="218">
        <f>I25+I26</f>
        <v>96045750</v>
      </c>
      <c r="J27" s="219"/>
      <c r="K27" s="219"/>
    </row>
    <row r="28" spans="1:21" ht="20.25" customHeight="1" thickTop="1" x14ac:dyDescent="0.45">
      <c r="B28" s="220" t="s">
        <v>74</v>
      </c>
      <c r="C28" s="221"/>
      <c r="D28" s="221"/>
      <c r="E28" s="221"/>
      <c r="F28" s="221"/>
      <c r="G28" s="221"/>
      <c r="H28" s="221"/>
      <c r="I28" s="221"/>
      <c r="J28" s="221"/>
      <c r="K28" s="222"/>
    </row>
    <row r="29" spans="1:21" ht="20.25" customHeight="1" x14ac:dyDescent="0.45">
      <c r="B29" s="173"/>
      <c r="C29" s="174"/>
      <c r="D29" s="174"/>
      <c r="E29" s="174"/>
      <c r="F29" s="174"/>
      <c r="G29" s="174"/>
      <c r="H29" s="174"/>
      <c r="I29" s="174"/>
      <c r="J29" s="174"/>
      <c r="K29" s="175"/>
    </row>
    <row r="30" spans="1:21" ht="23.25" customHeight="1" x14ac:dyDescent="0.45">
      <c r="B30" s="223" t="s">
        <v>58</v>
      </c>
      <c r="C30" s="131"/>
      <c r="D30" s="131"/>
      <c r="E30" s="131"/>
      <c r="F30" s="223" t="s">
        <v>59</v>
      </c>
      <c r="G30" s="224"/>
      <c r="H30" s="223" t="s">
        <v>60</v>
      </c>
      <c r="I30" s="131"/>
      <c r="J30" s="131"/>
      <c r="K30" s="224"/>
    </row>
    <row r="31" spans="1:21" ht="23.25" customHeight="1" x14ac:dyDescent="0.45">
      <c r="B31" s="206"/>
      <c r="C31" s="207"/>
      <c r="D31" s="207"/>
      <c r="E31" s="207"/>
      <c r="F31" s="206"/>
      <c r="G31" s="208"/>
      <c r="H31" s="206"/>
      <c r="I31" s="207"/>
      <c r="J31" s="207"/>
      <c r="K31" s="208"/>
    </row>
    <row r="32" spans="1:21" ht="23.25" customHeight="1" x14ac:dyDescent="0.45">
      <c r="B32" s="211" t="s">
        <v>75</v>
      </c>
      <c r="C32" s="214"/>
      <c r="D32" s="214"/>
      <c r="E32" s="214"/>
      <c r="F32" s="206"/>
      <c r="G32" s="208"/>
      <c r="H32" s="206"/>
      <c r="I32" s="207"/>
      <c r="J32" s="207"/>
      <c r="K32" s="208"/>
    </row>
    <row r="33" spans="2:11" s="3" customFormat="1" ht="23.25" customHeight="1" x14ac:dyDescent="0.45">
      <c r="B33" s="206" t="s">
        <v>61</v>
      </c>
      <c r="C33" s="207"/>
      <c r="D33" s="207"/>
      <c r="E33" s="207"/>
      <c r="F33" s="206"/>
      <c r="G33" s="208"/>
      <c r="H33" s="206"/>
      <c r="I33" s="207"/>
      <c r="J33" s="207"/>
      <c r="K33" s="208"/>
    </row>
    <row r="34" spans="2:11" s="3" customFormat="1" ht="23.25" customHeight="1" x14ac:dyDescent="0.45">
      <c r="B34" s="206"/>
      <c r="C34" s="207"/>
      <c r="D34" s="207"/>
      <c r="E34" s="207"/>
      <c r="F34" s="209" t="s">
        <v>62</v>
      </c>
      <c r="G34" s="210"/>
      <c r="H34" s="209" t="s">
        <v>62</v>
      </c>
      <c r="I34" s="213"/>
      <c r="J34" s="213"/>
      <c r="K34" s="210"/>
    </row>
    <row r="35" spans="2:11" s="3" customFormat="1" ht="23.25" customHeight="1" x14ac:dyDescent="0.45">
      <c r="B35" s="211" t="s">
        <v>12</v>
      </c>
      <c r="C35" s="214"/>
      <c r="D35" s="214"/>
      <c r="E35" s="214"/>
      <c r="F35" s="211"/>
      <c r="G35" s="212"/>
      <c r="H35" s="211"/>
      <c r="I35" s="214"/>
      <c r="J35" s="214"/>
      <c r="K35" s="212"/>
    </row>
  </sheetData>
  <mergeCells count="66">
    <mergeCell ref="B34:E34"/>
    <mergeCell ref="F34:G35"/>
    <mergeCell ref="H34:K35"/>
    <mergeCell ref="B35:E35"/>
    <mergeCell ref="G1:I1"/>
    <mergeCell ref="G2:I2"/>
    <mergeCell ref="B28:K29"/>
    <mergeCell ref="B30:E30"/>
    <mergeCell ref="F30:G31"/>
    <mergeCell ref="H30:K31"/>
    <mergeCell ref="B31:E31"/>
    <mergeCell ref="B32:E32"/>
    <mergeCell ref="F32:G33"/>
    <mergeCell ref="H32:K33"/>
    <mergeCell ref="B33:E33"/>
    <mergeCell ref="B25:H25"/>
    <mergeCell ref="I25:K25"/>
    <mergeCell ref="C26:H26"/>
    <mergeCell ref="I26:K26"/>
    <mergeCell ref="B27:H27"/>
    <mergeCell ref="I27:K27"/>
    <mergeCell ref="C23:E23"/>
    <mergeCell ref="G23:H23"/>
    <mergeCell ref="I23:K23"/>
    <mergeCell ref="B24:E24"/>
    <mergeCell ref="G24:H24"/>
    <mergeCell ref="I24:K24"/>
    <mergeCell ref="C21:E21"/>
    <mergeCell ref="G21:H21"/>
    <mergeCell ref="I21:K21"/>
    <mergeCell ref="C22:E22"/>
    <mergeCell ref="G22:H22"/>
    <mergeCell ref="I22:K22"/>
    <mergeCell ref="C19:E19"/>
    <mergeCell ref="G19:H19"/>
    <mergeCell ref="I19:K19"/>
    <mergeCell ref="C20:E20"/>
    <mergeCell ref="G20:H20"/>
    <mergeCell ref="I20:K20"/>
    <mergeCell ref="B15:E15"/>
    <mergeCell ref="G15:H15"/>
    <mergeCell ref="I15:K15"/>
    <mergeCell ref="B16:K17"/>
    <mergeCell ref="C18:E18"/>
    <mergeCell ref="G18:H18"/>
    <mergeCell ref="I18:K18"/>
    <mergeCell ref="I14:K14"/>
    <mergeCell ref="B8:C8"/>
    <mergeCell ref="D8:F8"/>
    <mergeCell ref="H8:K8"/>
    <mergeCell ref="D9:E9"/>
    <mergeCell ref="I9:K9"/>
    <mergeCell ref="D10:G10"/>
    <mergeCell ref="I10:J10"/>
    <mergeCell ref="B11:G11"/>
    <mergeCell ref="B12:F12"/>
    <mergeCell ref="B13:C13"/>
    <mergeCell ref="B14:E14"/>
    <mergeCell ref="G14:H14"/>
    <mergeCell ref="J1:K1"/>
    <mergeCell ref="J2:K2"/>
    <mergeCell ref="B3:K3"/>
    <mergeCell ref="B6:K6"/>
    <mergeCell ref="B7:C7"/>
    <mergeCell ref="D7:E7"/>
    <mergeCell ref="G7:K7"/>
  </mergeCells>
  <pageMargins left="0.51181102362204722" right="0.51181102362204722" top="0.19685039370078741" bottom="0.98425196850393704" header="0.31496062992125984" footer="0.31496062992125984"/>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D3CBE-8A57-4A92-B55E-8E5941A5B0CE}">
  <sheetPr>
    <pageSetUpPr fitToPage="1"/>
  </sheetPr>
  <dimension ref="A1:W36"/>
  <sheetViews>
    <sheetView rightToLeft="1" view="pageBreakPreview" topLeftCell="A4" zoomScaleNormal="100" zoomScaleSheetLayoutView="100" workbookViewId="0">
      <selection activeCell="G23" sqref="G23:H23"/>
    </sheetView>
  </sheetViews>
  <sheetFormatPr defaultColWidth="9.140625" defaultRowHeight="18" x14ac:dyDescent="0.45"/>
  <cols>
    <col min="1" max="1" width="0.7109375" style="1" customWidth="1"/>
    <col min="2" max="2" width="5.140625" style="1" customWidth="1"/>
    <col min="3" max="3" width="17.28515625" style="1" customWidth="1"/>
    <col min="4" max="4" width="8.5703125" style="1" customWidth="1"/>
    <col min="5" max="5" width="16" style="1" customWidth="1"/>
    <col min="6" max="6" width="17" style="1" customWidth="1"/>
    <col min="7" max="7" width="7.7109375" style="1" customWidth="1"/>
    <col min="8" max="8" width="8.7109375" style="1" customWidth="1"/>
    <col min="9" max="9" width="3.7109375" style="1" customWidth="1"/>
    <col min="10" max="10" width="6.7109375" style="1" customWidth="1"/>
    <col min="11" max="11" width="6.85546875" style="1" customWidth="1"/>
    <col min="12" max="14" width="9.140625" style="1"/>
    <col min="15" max="15" width="11" style="1" bestFit="1" customWidth="1"/>
    <col min="16" max="16384" width="9.140625" style="1"/>
  </cols>
  <sheetData>
    <row r="1" spans="2:23" ht="19.5" x14ac:dyDescent="0.5">
      <c r="G1" s="122" t="s">
        <v>67</v>
      </c>
      <c r="H1" s="122"/>
      <c r="I1" s="122"/>
      <c r="J1" s="250" t="s">
        <v>242</v>
      </c>
      <c r="K1" s="250"/>
    </row>
    <row r="2" spans="2:23" ht="19.5" x14ac:dyDescent="0.5">
      <c r="G2" s="122" t="s">
        <v>68</v>
      </c>
      <c r="H2" s="122"/>
      <c r="I2" s="122"/>
      <c r="J2" s="250" t="s">
        <v>243</v>
      </c>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244</v>
      </c>
      <c r="E8" s="287"/>
      <c r="F8" s="288"/>
      <c r="G8" s="32" t="s">
        <v>23</v>
      </c>
      <c r="H8" s="153" t="s">
        <v>42</v>
      </c>
      <c r="I8" s="232"/>
      <c r="J8" s="232"/>
      <c r="K8" s="233"/>
      <c r="P8" s="119"/>
      <c r="Q8" s="119"/>
      <c r="R8" s="119"/>
      <c r="S8" s="119"/>
      <c r="T8" s="119"/>
      <c r="U8" s="119"/>
      <c r="W8" s="2"/>
    </row>
    <row r="9" spans="2:23" ht="21" customHeight="1" x14ac:dyDescent="0.5">
      <c r="B9" s="12" t="s">
        <v>20</v>
      </c>
      <c r="C9" s="7"/>
      <c r="D9" s="145" t="s">
        <v>44</v>
      </c>
      <c r="E9" s="145"/>
      <c r="F9" s="25" t="s">
        <v>34</v>
      </c>
      <c r="G9" s="117" t="s">
        <v>45</v>
      </c>
      <c r="H9" s="7" t="s">
        <v>14</v>
      </c>
      <c r="I9" s="215" t="s">
        <v>43</v>
      </c>
      <c r="J9" s="215"/>
      <c r="K9" s="274"/>
      <c r="P9" s="119"/>
      <c r="Q9" s="119"/>
      <c r="R9" s="119"/>
      <c r="S9" s="119"/>
      <c r="T9" s="119"/>
      <c r="U9" s="119"/>
    </row>
    <row r="10" spans="2:23" ht="21" customHeight="1" x14ac:dyDescent="0.5">
      <c r="B10" s="13"/>
      <c r="C10" s="6"/>
      <c r="D10" s="118"/>
      <c r="E10" s="118"/>
      <c r="F10" s="62" t="s">
        <v>131</v>
      </c>
      <c r="G10" s="118" t="s">
        <v>45</v>
      </c>
      <c r="H10" s="6"/>
      <c r="I10" s="118" t="s">
        <v>132</v>
      </c>
      <c r="J10" s="118"/>
      <c r="K10" s="63"/>
      <c r="P10" s="119"/>
      <c r="Q10" s="119"/>
      <c r="R10" s="119"/>
      <c r="S10" s="119"/>
      <c r="T10" s="119"/>
      <c r="U10" s="119"/>
    </row>
    <row r="11" spans="2:23" ht="21" customHeight="1" x14ac:dyDescent="0.55000000000000004">
      <c r="B11" s="13" t="s">
        <v>15</v>
      </c>
      <c r="C11" s="6"/>
      <c r="D11" s="148" t="s">
        <v>46</v>
      </c>
      <c r="E11" s="148"/>
      <c r="F11" s="148"/>
      <c r="G11" s="148"/>
      <c r="H11" s="6" t="s">
        <v>21</v>
      </c>
      <c r="I11" s="150"/>
      <c r="J11" s="150"/>
      <c r="K11" s="14" t="s">
        <v>22</v>
      </c>
      <c r="P11" s="119"/>
      <c r="Q11" s="119"/>
      <c r="R11" s="119"/>
      <c r="S11" s="119"/>
      <c r="T11" s="119"/>
      <c r="U11" s="119"/>
    </row>
    <row r="12" spans="2:23" ht="21.75" customHeight="1" x14ac:dyDescent="0.5">
      <c r="B12" s="120" t="s">
        <v>250</v>
      </c>
      <c r="C12" s="121"/>
      <c r="D12" s="121"/>
      <c r="E12" s="121"/>
      <c r="F12" s="121"/>
      <c r="G12" s="121"/>
      <c r="H12" s="9"/>
      <c r="I12" s="9"/>
      <c r="J12" s="9"/>
      <c r="K12" s="15"/>
      <c r="P12" s="119"/>
      <c r="Q12" s="119"/>
      <c r="R12" s="119"/>
      <c r="S12" s="119"/>
      <c r="T12" s="119"/>
      <c r="U12" s="119"/>
    </row>
    <row r="13" spans="2:23" ht="21.75" customHeight="1" x14ac:dyDescent="0.45">
      <c r="B13" s="146" t="s">
        <v>76</v>
      </c>
      <c r="C13" s="147"/>
      <c r="D13" s="147"/>
      <c r="E13" s="147"/>
      <c r="F13" s="147"/>
      <c r="G13" s="8"/>
      <c r="H13" s="8"/>
      <c r="I13" s="8"/>
      <c r="J13" s="8"/>
      <c r="K13" s="16"/>
      <c r="P13" s="119"/>
      <c r="Q13" s="119"/>
      <c r="R13" s="119"/>
      <c r="S13" s="119"/>
      <c r="T13" s="119"/>
      <c r="U13" s="119"/>
    </row>
    <row r="14" spans="2:23" ht="2.25" customHeight="1" x14ac:dyDescent="0.45">
      <c r="B14" s="160"/>
      <c r="C14" s="161"/>
      <c r="D14" s="116"/>
      <c r="E14" s="116"/>
      <c r="F14" s="116"/>
      <c r="G14" s="116"/>
      <c r="H14" s="116"/>
      <c r="I14" s="116"/>
      <c r="J14" s="116"/>
      <c r="K14" s="22"/>
      <c r="P14" s="119"/>
      <c r="Q14" s="119"/>
      <c r="R14" s="119"/>
      <c r="S14" s="119"/>
      <c r="T14" s="119"/>
      <c r="U14" s="119"/>
    </row>
    <row r="15" spans="2:23" ht="33.75" customHeight="1" thickBot="1" x14ac:dyDescent="0.5">
      <c r="B15" s="178" t="s">
        <v>1</v>
      </c>
      <c r="C15" s="179"/>
      <c r="D15" s="179"/>
      <c r="E15" s="180"/>
      <c r="F15" s="53" t="s">
        <v>37</v>
      </c>
      <c r="G15" s="252" t="s">
        <v>82</v>
      </c>
      <c r="H15" s="181"/>
      <c r="I15" s="184" t="s">
        <v>2</v>
      </c>
      <c r="J15" s="181"/>
      <c r="K15" s="185"/>
      <c r="P15" s="119"/>
      <c r="Q15" s="119"/>
      <c r="R15" s="119"/>
      <c r="S15" s="119"/>
      <c r="T15" s="119"/>
      <c r="U15" s="119"/>
    </row>
    <row r="16" spans="2:23" ht="31.5" customHeight="1" thickBot="1" x14ac:dyDescent="0.5">
      <c r="B16" s="132" t="s">
        <v>27</v>
      </c>
      <c r="C16" s="133"/>
      <c r="D16" s="133"/>
      <c r="E16" s="134"/>
      <c r="F16" s="26">
        <f>SUM(G16:K16)</f>
        <v>32893381830</v>
      </c>
      <c r="G16" s="182">
        <f>'ص و 38'!F16</f>
        <v>32660680080</v>
      </c>
      <c r="H16" s="183"/>
      <c r="I16" s="128">
        <v>232701750</v>
      </c>
      <c r="J16" s="129"/>
      <c r="K16" s="129"/>
      <c r="P16" s="119"/>
      <c r="Q16" s="119"/>
      <c r="R16" s="119"/>
      <c r="S16" s="119"/>
      <c r="T16" s="119"/>
      <c r="U16" s="119"/>
    </row>
    <row r="17" spans="1:21" ht="12" customHeight="1" x14ac:dyDescent="0.45">
      <c r="B17" s="226" t="s">
        <v>56</v>
      </c>
      <c r="C17" s="227"/>
      <c r="D17" s="227"/>
      <c r="E17" s="227"/>
      <c r="F17" s="227"/>
      <c r="G17" s="227"/>
      <c r="H17" s="227"/>
      <c r="I17" s="227"/>
      <c r="J17" s="227"/>
      <c r="K17" s="228"/>
      <c r="P17" s="119"/>
      <c r="Q17" s="119"/>
      <c r="R17" s="119"/>
      <c r="S17" s="119"/>
      <c r="T17" s="119"/>
      <c r="U17" s="119"/>
    </row>
    <row r="18" spans="1:21" ht="12" customHeight="1" x14ac:dyDescent="0.45">
      <c r="B18" s="229"/>
      <c r="C18" s="230"/>
      <c r="D18" s="230"/>
      <c r="E18" s="230"/>
      <c r="F18" s="230"/>
      <c r="G18" s="230"/>
      <c r="H18" s="230"/>
      <c r="I18" s="230"/>
      <c r="J18" s="230"/>
      <c r="K18" s="231"/>
      <c r="P18" s="119"/>
      <c r="Q18" s="119"/>
      <c r="R18" s="119"/>
      <c r="S18" s="119"/>
      <c r="T18" s="119"/>
      <c r="U18" s="119"/>
    </row>
    <row r="19" spans="1:21" ht="21" customHeight="1" x14ac:dyDescent="0.45">
      <c r="A19" s="4"/>
      <c r="B19" s="17"/>
      <c r="C19" s="130" t="s">
        <v>32</v>
      </c>
      <c r="D19" s="130"/>
      <c r="E19" s="130"/>
      <c r="F19" s="10">
        <f>I19+G19</f>
        <v>0</v>
      </c>
      <c r="G19" s="135">
        <f>'ص.و.5 '!F18</f>
        <v>0</v>
      </c>
      <c r="H19" s="136"/>
      <c r="I19" s="139">
        <f>I16*B19</f>
        <v>0</v>
      </c>
      <c r="J19" s="140"/>
      <c r="K19" s="140"/>
      <c r="P19" s="119"/>
      <c r="Q19" s="119"/>
      <c r="R19" s="119"/>
      <c r="S19" s="119"/>
      <c r="T19" s="119"/>
      <c r="U19" s="119"/>
    </row>
    <row r="20" spans="1:21" ht="21" customHeight="1" x14ac:dyDescent="0.45">
      <c r="A20" s="4">
        <v>0.1</v>
      </c>
      <c r="B20" s="18">
        <v>0.1</v>
      </c>
      <c r="C20" s="130" t="s">
        <v>4</v>
      </c>
      <c r="D20" s="130"/>
      <c r="E20" s="130"/>
      <c r="F20" s="10">
        <f>I20+G20</f>
        <v>3289338183</v>
      </c>
      <c r="G20" s="135">
        <f>'ص و 38'!F20</f>
        <v>3266068008</v>
      </c>
      <c r="H20" s="136"/>
      <c r="I20" s="139">
        <f>I16*B20</f>
        <v>23270175</v>
      </c>
      <c r="J20" s="140"/>
      <c r="K20" s="140"/>
      <c r="P20" s="119"/>
      <c r="Q20" s="119"/>
      <c r="R20" s="119"/>
      <c r="S20" s="119"/>
      <c r="T20" s="119"/>
      <c r="U20" s="119"/>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1644669091.5</v>
      </c>
      <c r="G22" s="135">
        <f>'ص و 38'!F22</f>
        <v>1633034004</v>
      </c>
      <c r="H22" s="136"/>
      <c r="I22" s="139">
        <f>I16*B22</f>
        <v>11635087.5</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4934007274.5</v>
      </c>
      <c r="G25" s="162">
        <f>SUM(G19:H24)</f>
        <v>4899102012</v>
      </c>
      <c r="H25" s="163"/>
      <c r="I25" s="128">
        <f>SUM(I19:K24)</f>
        <v>34905262.5</v>
      </c>
      <c r="J25" s="192"/>
      <c r="K25" s="192"/>
    </row>
    <row r="26" spans="1:21" ht="21" customHeight="1" x14ac:dyDescent="0.45">
      <c r="B26" s="126" t="s">
        <v>7</v>
      </c>
      <c r="C26" s="127"/>
      <c r="D26" s="127"/>
      <c r="E26" s="127"/>
      <c r="F26" s="127"/>
      <c r="G26" s="127"/>
      <c r="H26" s="127"/>
      <c r="I26" s="186">
        <f>I16-I25</f>
        <v>197796487.5</v>
      </c>
      <c r="J26" s="187"/>
      <c r="K26" s="187"/>
    </row>
    <row r="27" spans="1:21" ht="21" customHeight="1" thickBot="1" x14ac:dyDescent="0.5">
      <c r="B27" s="37">
        <v>0</v>
      </c>
      <c r="C27" s="215" t="s">
        <v>8</v>
      </c>
      <c r="D27" s="215"/>
      <c r="E27" s="215"/>
      <c r="F27" s="215"/>
      <c r="G27" s="215"/>
      <c r="H27" s="215"/>
      <c r="I27" s="193"/>
      <c r="J27" s="194"/>
      <c r="K27" s="194"/>
    </row>
    <row r="28" spans="1:21" ht="27" customHeight="1" thickTop="1" thickBot="1" x14ac:dyDescent="0.55000000000000004">
      <c r="B28" s="216" t="s">
        <v>9</v>
      </c>
      <c r="C28" s="217"/>
      <c r="D28" s="217"/>
      <c r="E28" s="217"/>
      <c r="F28" s="217"/>
      <c r="G28" s="217"/>
      <c r="H28" s="217"/>
      <c r="I28" s="218">
        <f>I26+I27</f>
        <v>197796487.5</v>
      </c>
      <c r="J28" s="219"/>
      <c r="K28" s="219"/>
    </row>
    <row r="29" spans="1:21" ht="20.25" customHeight="1" thickTop="1" x14ac:dyDescent="0.45">
      <c r="B29" s="292" t="s">
        <v>245</v>
      </c>
      <c r="C29" s="293"/>
      <c r="D29" s="293"/>
      <c r="E29" s="293"/>
      <c r="F29" s="293"/>
      <c r="G29" s="293"/>
      <c r="H29" s="293"/>
      <c r="I29" s="293"/>
      <c r="J29" s="293"/>
      <c r="K29" s="294"/>
    </row>
    <row r="30" spans="1:21" ht="36" customHeight="1" x14ac:dyDescent="0.45">
      <c r="B30" s="295"/>
      <c r="C30" s="296"/>
      <c r="D30" s="296"/>
      <c r="E30" s="296"/>
      <c r="F30" s="296"/>
      <c r="G30" s="296"/>
      <c r="H30" s="296"/>
      <c r="I30" s="296"/>
      <c r="J30" s="296"/>
      <c r="K30" s="297"/>
    </row>
    <row r="31" spans="1:21" s="51" customFormat="1" ht="16.5" customHeight="1" x14ac:dyDescent="0.45">
      <c r="B31" s="265" t="s">
        <v>228</v>
      </c>
      <c r="C31" s="266"/>
      <c r="D31" s="265" t="s">
        <v>229</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B25:E25"/>
    <mergeCell ref="G25:H25"/>
    <mergeCell ref="I25:K25"/>
    <mergeCell ref="B26:H26"/>
    <mergeCell ref="I26:K26"/>
    <mergeCell ref="C27:H27"/>
    <mergeCell ref="I27:K27"/>
    <mergeCell ref="C23:E23"/>
    <mergeCell ref="G23:H23"/>
    <mergeCell ref="I23:K23"/>
    <mergeCell ref="C24:E24"/>
    <mergeCell ref="G24:H24"/>
    <mergeCell ref="I24:K24"/>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D9:E9"/>
    <mergeCell ref="I9:K9"/>
    <mergeCell ref="D11:G11"/>
    <mergeCell ref="I11:J11"/>
    <mergeCell ref="B12:G12"/>
    <mergeCell ref="B13:F13"/>
    <mergeCell ref="B7:C7"/>
    <mergeCell ref="D7:E7"/>
    <mergeCell ref="G7:K7"/>
    <mergeCell ref="B8:C8"/>
    <mergeCell ref="D8:F8"/>
    <mergeCell ref="H8:K8"/>
    <mergeCell ref="G1:I1"/>
    <mergeCell ref="J1:K1"/>
    <mergeCell ref="G2:I2"/>
    <mergeCell ref="J2:K2"/>
    <mergeCell ref="B3:K3"/>
    <mergeCell ref="B6:K6"/>
  </mergeCells>
  <pageMargins left="0.5" right="0.5" top="0.75" bottom="0.75" header="0.3" footer="0.3"/>
  <pageSetup paperSize="9" scale="94"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4C32-845E-4C49-A307-8CA8FD99B6C4}">
  <sheetPr>
    <pageSetUpPr fitToPage="1"/>
  </sheetPr>
  <dimension ref="A1:W36"/>
  <sheetViews>
    <sheetView rightToLeft="1" view="pageBreakPreview" topLeftCell="A10" zoomScaleNormal="100" zoomScaleSheetLayoutView="100" workbookViewId="0">
      <selection activeCell="I16" sqref="I16:K16"/>
    </sheetView>
  </sheetViews>
  <sheetFormatPr defaultColWidth="9.140625" defaultRowHeight="18" x14ac:dyDescent="0.45"/>
  <cols>
    <col min="1" max="1" width="0.7109375" style="1" customWidth="1"/>
    <col min="2" max="2" width="5.140625" style="1" customWidth="1"/>
    <col min="3" max="3" width="17.28515625" style="1" customWidth="1"/>
    <col min="4" max="4" width="8.5703125" style="1" customWidth="1"/>
    <col min="5" max="5" width="16" style="1" customWidth="1"/>
    <col min="6" max="6" width="17" style="1" customWidth="1"/>
    <col min="7" max="7" width="7.7109375" style="1" customWidth="1"/>
    <col min="8" max="8" width="9.5703125" style="1" customWidth="1"/>
    <col min="9" max="9" width="3.7109375" style="1" customWidth="1"/>
    <col min="10" max="10" width="6.7109375" style="1" customWidth="1"/>
    <col min="11" max="11" width="6.85546875" style="1" customWidth="1"/>
    <col min="12" max="14" width="9.140625" style="1"/>
    <col min="15" max="15" width="11" style="1" bestFit="1" customWidth="1"/>
    <col min="16" max="16384" width="9.140625" style="1"/>
  </cols>
  <sheetData>
    <row r="1" spans="2:23" ht="19.5" x14ac:dyDescent="0.5">
      <c r="G1" s="122" t="s">
        <v>67</v>
      </c>
      <c r="H1" s="122"/>
      <c r="I1" s="122"/>
      <c r="J1" s="250" t="s">
        <v>246</v>
      </c>
      <c r="K1" s="250"/>
    </row>
    <row r="2" spans="2:23" ht="19.5" x14ac:dyDescent="0.5">
      <c r="G2" s="122" t="s">
        <v>68</v>
      </c>
      <c r="H2" s="122"/>
      <c r="I2" s="122"/>
      <c r="J2" s="250"/>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191</v>
      </c>
      <c r="E8" s="287"/>
      <c r="F8" s="288"/>
      <c r="G8" s="32" t="s">
        <v>23</v>
      </c>
      <c r="H8" s="153" t="s">
        <v>42</v>
      </c>
      <c r="I8" s="232"/>
      <c r="J8" s="232"/>
      <c r="K8" s="233"/>
      <c r="P8" s="119"/>
      <c r="Q8" s="119"/>
      <c r="R8" s="119"/>
      <c r="S8" s="119"/>
      <c r="T8" s="119"/>
      <c r="U8" s="119"/>
      <c r="W8" s="2"/>
    </row>
    <row r="9" spans="2:23" ht="21" customHeight="1" x14ac:dyDescent="0.5">
      <c r="B9" s="12" t="s">
        <v>20</v>
      </c>
      <c r="C9" s="7"/>
      <c r="D9" s="145" t="s">
        <v>44</v>
      </c>
      <c r="E9" s="145"/>
      <c r="F9" s="25" t="s">
        <v>34</v>
      </c>
      <c r="G9" s="117" t="s">
        <v>45</v>
      </c>
      <c r="H9" s="7" t="s">
        <v>14</v>
      </c>
      <c r="I9" s="215" t="s">
        <v>43</v>
      </c>
      <c r="J9" s="215"/>
      <c r="K9" s="274"/>
      <c r="P9" s="119"/>
      <c r="Q9" s="119"/>
      <c r="R9" s="119"/>
      <c r="S9" s="119"/>
      <c r="T9" s="119"/>
      <c r="U9" s="119"/>
    </row>
    <row r="10" spans="2:23" ht="21" customHeight="1" x14ac:dyDescent="0.5">
      <c r="B10" s="13"/>
      <c r="C10" s="6"/>
      <c r="D10" s="118"/>
      <c r="E10" s="118"/>
      <c r="F10" s="62" t="s">
        <v>131</v>
      </c>
      <c r="G10" s="118" t="s">
        <v>45</v>
      </c>
      <c r="H10" s="6"/>
      <c r="I10" s="118" t="s">
        <v>132</v>
      </c>
      <c r="J10" s="118"/>
      <c r="K10" s="63"/>
      <c r="P10" s="119"/>
      <c r="Q10" s="119"/>
      <c r="R10" s="119"/>
      <c r="S10" s="119"/>
      <c r="T10" s="119"/>
      <c r="U10" s="119"/>
    </row>
    <row r="11" spans="2:23" ht="21" customHeight="1" x14ac:dyDescent="0.55000000000000004">
      <c r="B11" s="13" t="s">
        <v>15</v>
      </c>
      <c r="C11" s="6"/>
      <c r="D11" s="148" t="s">
        <v>46</v>
      </c>
      <c r="E11" s="148"/>
      <c r="F11" s="148"/>
      <c r="G11" s="148"/>
      <c r="H11" s="6" t="s">
        <v>21</v>
      </c>
      <c r="I11" s="150"/>
      <c r="J11" s="150"/>
      <c r="K11" s="14" t="s">
        <v>22</v>
      </c>
      <c r="P11" s="119"/>
      <c r="Q11" s="119"/>
      <c r="R11" s="119"/>
      <c r="S11" s="119"/>
      <c r="T11" s="119"/>
      <c r="U11" s="119"/>
    </row>
    <row r="12" spans="2:23" ht="21.75" customHeight="1" x14ac:dyDescent="0.5">
      <c r="B12" s="120" t="s">
        <v>252</v>
      </c>
      <c r="C12" s="121"/>
      <c r="D12" s="121"/>
      <c r="E12" s="121"/>
      <c r="F12" s="121"/>
      <c r="G12" s="121"/>
      <c r="H12" s="9"/>
      <c r="I12" s="9"/>
      <c r="J12" s="9"/>
      <c r="K12" s="15"/>
      <c r="P12" s="119"/>
      <c r="Q12" s="119"/>
      <c r="R12" s="119"/>
      <c r="S12" s="119"/>
      <c r="T12" s="119"/>
      <c r="U12" s="119"/>
    </row>
    <row r="13" spans="2:23" ht="21.75" customHeight="1" x14ac:dyDescent="0.45">
      <c r="B13" s="146" t="s">
        <v>76</v>
      </c>
      <c r="C13" s="147"/>
      <c r="D13" s="147"/>
      <c r="E13" s="147"/>
      <c r="F13" s="147"/>
      <c r="G13" s="8"/>
      <c r="H13" s="8"/>
      <c r="I13" s="8"/>
      <c r="J13" s="8"/>
      <c r="K13" s="16"/>
      <c r="P13" s="119"/>
      <c r="Q13" s="119"/>
      <c r="R13" s="119"/>
      <c r="S13" s="119"/>
      <c r="T13" s="119"/>
      <c r="U13" s="119"/>
    </row>
    <row r="14" spans="2:23" ht="2.25" customHeight="1" x14ac:dyDescent="0.45">
      <c r="B14" s="160"/>
      <c r="C14" s="161"/>
      <c r="D14" s="116"/>
      <c r="E14" s="116"/>
      <c r="F14" s="116"/>
      <c r="G14" s="116"/>
      <c r="H14" s="116"/>
      <c r="I14" s="116"/>
      <c r="J14" s="116"/>
      <c r="K14" s="22"/>
      <c r="P14" s="119"/>
      <c r="Q14" s="119"/>
      <c r="R14" s="119"/>
      <c r="S14" s="119"/>
      <c r="T14" s="119"/>
      <c r="U14" s="119"/>
    </row>
    <row r="15" spans="2:23" ht="33.75" customHeight="1" thickBot="1" x14ac:dyDescent="0.5">
      <c r="B15" s="178" t="s">
        <v>1</v>
      </c>
      <c r="C15" s="179"/>
      <c r="D15" s="179"/>
      <c r="E15" s="180"/>
      <c r="F15" s="53" t="s">
        <v>37</v>
      </c>
      <c r="G15" s="252" t="s">
        <v>82</v>
      </c>
      <c r="H15" s="181"/>
      <c r="I15" s="184" t="s">
        <v>2</v>
      </c>
      <c r="J15" s="181"/>
      <c r="K15" s="185"/>
      <c r="P15" s="119"/>
      <c r="Q15" s="119"/>
      <c r="R15" s="119"/>
      <c r="S15" s="119"/>
      <c r="T15" s="119"/>
      <c r="U15" s="119"/>
    </row>
    <row r="16" spans="2:23" ht="31.5" customHeight="1" thickBot="1" x14ac:dyDescent="0.5">
      <c r="B16" s="132" t="s">
        <v>27</v>
      </c>
      <c r="C16" s="133"/>
      <c r="D16" s="133"/>
      <c r="E16" s="134"/>
      <c r="F16" s="26">
        <f>SUM(G16:K16)</f>
        <v>33014386740</v>
      </c>
      <c r="G16" s="182">
        <f>'ص و 39'!F16</f>
        <v>32893381830</v>
      </c>
      <c r="H16" s="183"/>
      <c r="I16" s="128">
        <v>121004910</v>
      </c>
      <c r="J16" s="129"/>
      <c r="K16" s="129"/>
      <c r="P16" s="119"/>
      <c r="Q16" s="119"/>
      <c r="R16" s="119"/>
      <c r="S16" s="119"/>
      <c r="T16" s="119"/>
      <c r="U16" s="119"/>
    </row>
    <row r="17" spans="1:21" ht="12" customHeight="1" x14ac:dyDescent="0.45">
      <c r="B17" s="226" t="s">
        <v>56</v>
      </c>
      <c r="C17" s="227"/>
      <c r="D17" s="227"/>
      <c r="E17" s="227"/>
      <c r="F17" s="227"/>
      <c r="G17" s="227"/>
      <c r="H17" s="227"/>
      <c r="I17" s="227"/>
      <c r="J17" s="227"/>
      <c r="K17" s="228"/>
      <c r="P17" s="119"/>
      <c r="Q17" s="119"/>
      <c r="R17" s="119"/>
      <c r="S17" s="119"/>
      <c r="T17" s="119"/>
      <c r="U17" s="119"/>
    </row>
    <row r="18" spans="1:21" ht="12" customHeight="1" x14ac:dyDescent="0.45">
      <c r="B18" s="229"/>
      <c r="C18" s="230"/>
      <c r="D18" s="230"/>
      <c r="E18" s="230"/>
      <c r="F18" s="230"/>
      <c r="G18" s="230"/>
      <c r="H18" s="230"/>
      <c r="I18" s="230"/>
      <c r="J18" s="230"/>
      <c r="K18" s="231"/>
      <c r="P18" s="119"/>
      <c r="Q18" s="119"/>
      <c r="R18" s="119"/>
      <c r="S18" s="119"/>
      <c r="T18" s="119"/>
      <c r="U18" s="119"/>
    </row>
    <row r="19" spans="1:21" ht="21" customHeight="1" x14ac:dyDescent="0.45">
      <c r="A19" s="4"/>
      <c r="B19" s="17"/>
      <c r="C19" s="130" t="s">
        <v>32</v>
      </c>
      <c r="D19" s="130"/>
      <c r="E19" s="130"/>
      <c r="F19" s="10">
        <f>I19+G19</f>
        <v>0</v>
      </c>
      <c r="G19" s="135">
        <f>'ص.و.5 '!F18</f>
        <v>0</v>
      </c>
      <c r="H19" s="136"/>
      <c r="I19" s="139">
        <f>I16*B19</f>
        <v>0</v>
      </c>
      <c r="J19" s="140"/>
      <c r="K19" s="140"/>
      <c r="P19" s="119"/>
      <c r="Q19" s="119"/>
      <c r="R19" s="119"/>
      <c r="S19" s="119"/>
      <c r="T19" s="119"/>
      <c r="U19" s="119"/>
    </row>
    <row r="20" spans="1:21" ht="21" customHeight="1" x14ac:dyDescent="0.45">
      <c r="A20" s="4">
        <v>0.1</v>
      </c>
      <c r="B20" s="18">
        <v>0.1</v>
      </c>
      <c r="C20" s="130" t="s">
        <v>4</v>
      </c>
      <c r="D20" s="130"/>
      <c r="E20" s="130"/>
      <c r="F20" s="10">
        <f>I20+G20</f>
        <v>3301438674</v>
      </c>
      <c r="G20" s="135">
        <f>'ص و 39'!F20</f>
        <v>3289338183</v>
      </c>
      <c r="H20" s="136"/>
      <c r="I20" s="139">
        <f>I16*B20</f>
        <v>12100491</v>
      </c>
      <c r="J20" s="140"/>
      <c r="K20" s="140"/>
      <c r="P20" s="119"/>
      <c r="Q20" s="119"/>
      <c r="R20" s="119"/>
      <c r="S20" s="119"/>
      <c r="T20" s="119"/>
      <c r="U20" s="119"/>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1650719337</v>
      </c>
      <c r="G22" s="135">
        <f>'ص و 39'!F22</f>
        <v>1644669091.5</v>
      </c>
      <c r="H22" s="136"/>
      <c r="I22" s="139">
        <f>I16*B22</f>
        <v>6050245.5</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4952158011</v>
      </c>
      <c r="G25" s="162">
        <f>SUM(G19:H24)</f>
        <v>4934007274.5</v>
      </c>
      <c r="H25" s="163"/>
      <c r="I25" s="128">
        <f>SUM(I19:K24)</f>
        <v>18150736.5</v>
      </c>
      <c r="J25" s="192"/>
      <c r="K25" s="192"/>
    </row>
    <row r="26" spans="1:21" ht="21" customHeight="1" x14ac:dyDescent="0.45">
      <c r="B26" s="126" t="s">
        <v>7</v>
      </c>
      <c r="C26" s="127"/>
      <c r="D26" s="127"/>
      <c r="E26" s="127"/>
      <c r="F26" s="127"/>
      <c r="G26" s="127"/>
      <c r="H26" s="127"/>
      <c r="I26" s="186">
        <f>I16-I25</f>
        <v>102854173.5</v>
      </c>
      <c r="J26" s="187"/>
      <c r="K26" s="187"/>
    </row>
    <row r="27" spans="1:21" ht="21" customHeight="1" thickBot="1" x14ac:dyDescent="0.5">
      <c r="B27" s="37">
        <v>0</v>
      </c>
      <c r="C27" s="215" t="s">
        <v>8</v>
      </c>
      <c r="D27" s="215"/>
      <c r="E27" s="215"/>
      <c r="F27" s="215"/>
      <c r="G27" s="215"/>
      <c r="H27" s="215"/>
      <c r="I27" s="193"/>
      <c r="J27" s="194"/>
      <c r="K27" s="194"/>
    </row>
    <row r="28" spans="1:21" ht="27" customHeight="1" thickTop="1" thickBot="1" x14ac:dyDescent="0.55000000000000004">
      <c r="B28" s="216" t="s">
        <v>9</v>
      </c>
      <c r="C28" s="217"/>
      <c r="D28" s="217"/>
      <c r="E28" s="217"/>
      <c r="F28" s="217"/>
      <c r="G28" s="217"/>
      <c r="H28" s="217"/>
      <c r="I28" s="218">
        <f>I26+I27</f>
        <v>102854173.5</v>
      </c>
      <c r="J28" s="219"/>
      <c r="K28" s="219"/>
    </row>
    <row r="29" spans="1:21" ht="20.25" customHeight="1" thickTop="1" x14ac:dyDescent="0.45">
      <c r="B29" s="292" t="s">
        <v>247</v>
      </c>
      <c r="C29" s="293"/>
      <c r="D29" s="293"/>
      <c r="E29" s="293"/>
      <c r="F29" s="293"/>
      <c r="G29" s="293"/>
      <c r="H29" s="293"/>
      <c r="I29" s="293"/>
      <c r="J29" s="293"/>
      <c r="K29" s="294"/>
    </row>
    <row r="30" spans="1:21" ht="36" customHeight="1" x14ac:dyDescent="0.45">
      <c r="B30" s="295"/>
      <c r="C30" s="296"/>
      <c r="D30" s="296"/>
      <c r="E30" s="296"/>
      <c r="F30" s="296"/>
      <c r="G30" s="296"/>
      <c r="H30" s="296"/>
      <c r="I30" s="296"/>
      <c r="J30" s="296"/>
      <c r="K30" s="297"/>
    </row>
    <row r="31" spans="1:21" s="51" customFormat="1" ht="16.5" customHeight="1" x14ac:dyDescent="0.45">
      <c r="B31" s="265" t="s">
        <v>228</v>
      </c>
      <c r="C31" s="266"/>
      <c r="D31" s="265" t="s">
        <v>229</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B25:E25"/>
    <mergeCell ref="G25:H25"/>
    <mergeCell ref="I25:K25"/>
    <mergeCell ref="B26:H26"/>
    <mergeCell ref="I26:K26"/>
    <mergeCell ref="C27:H27"/>
    <mergeCell ref="I27:K27"/>
    <mergeCell ref="C23:E23"/>
    <mergeCell ref="G23:H23"/>
    <mergeCell ref="I23:K23"/>
    <mergeCell ref="C24:E24"/>
    <mergeCell ref="G24:H24"/>
    <mergeCell ref="I24:K24"/>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D9:E9"/>
    <mergeCell ref="I9:K9"/>
    <mergeCell ref="D11:G11"/>
    <mergeCell ref="I11:J11"/>
    <mergeCell ref="B12:G12"/>
    <mergeCell ref="B13:F13"/>
    <mergeCell ref="B7:C7"/>
    <mergeCell ref="D7:E7"/>
    <mergeCell ref="G7:K7"/>
    <mergeCell ref="B8:C8"/>
    <mergeCell ref="D8:F8"/>
    <mergeCell ref="H8:K8"/>
    <mergeCell ref="G1:I1"/>
    <mergeCell ref="J1:K1"/>
    <mergeCell ref="G2:I2"/>
    <mergeCell ref="J2:K2"/>
    <mergeCell ref="B3:K3"/>
    <mergeCell ref="B6:K6"/>
  </mergeCells>
  <printOptions horizontalCentered="1"/>
  <pageMargins left="0.51181102362204722" right="0.51181102362204722" top="0.39370078740157483" bottom="0.74803149606299213" header="0.31496062992125984" footer="0.31496062992125984"/>
  <pageSetup paperSize="9" scale="92"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2AA31-181E-4FDC-8AB1-BD598693106F}">
  <sheetPr>
    <pageSetUpPr fitToPage="1"/>
  </sheetPr>
  <dimension ref="A1:W36"/>
  <sheetViews>
    <sheetView rightToLeft="1" view="pageBreakPreview" topLeftCell="A13" zoomScaleNormal="100" zoomScaleSheetLayoutView="100" workbookViewId="0">
      <selection activeCell="I16" sqref="I16:K16"/>
    </sheetView>
  </sheetViews>
  <sheetFormatPr defaultColWidth="9.140625" defaultRowHeight="18" x14ac:dyDescent="0.45"/>
  <cols>
    <col min="1" max="1" width="0.7109375" style="1" customWidth="1"/>
    <col min="2" max="2" width="5.140625" style="1" customWidth="1"/>
    <col min="3" max="3" width="17.28515625" style="1" customWidth="1"/>
    <col min="4" max="4" width="8.5703125" style="1" customWidth="1"/>
    <col min="5" max="5" width="16" style="1" customWidth="1"/>
    <col min="6" max="6" width="17" style="1" customWidth="1"/>
    <col min="7" max="7" width="7.7109375" style="1" customWidth="1"/>
    <col min="8" max="8" width="9.5703125" style="1" customWidth="1"/>
    <col min="9" max="9" width="3.7109375" style="1" customWidth="1"/>
    <col min="10" max="10" width="6.7109375" style="1" customWidth="1"/>
    <col min="11" max="11" width="6.85546875" style="1" customWidth="1"/>
    <col min="12" max="14" width="9.140625" style="1"/>
    <col min="15" max="15" width="11" style="1" bestFit="1" customWidth="1"/>
    <col min="16" max="16384" width="9.140625" style="1"/>
  </cols>
  <sheetData>
    <row r="1" spans="2:23" ht="19.5" x14ac:dyDescent="0.5">
      <c r="G1" s="122" t="s">
        <v>67</v>
      </c>
      <c r="H1" s="122"/>
      <c r="I1" s="122"/>
      <c r="J1" s="250" t="s">
        <v>253</v>
      </c>
      <c r="K1" s="250"/>
    </row>
    <row r="2" spans="2:23" ht="19.5" x14ac:dyDescent="0.5">
      <c r="G2" s="122" t="s">
        <v>68</v>
      </c>
      <c r="H2" s="122"/>
      <c r="I2" s="122"/>
      <c r="J2" s="250"/>
      <c r="K2" s="250"/>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251" t="s">
        <v>71</v>
      </c>
      <c r="H7" s="151"/>
      <c r="I7" s="151"/>
      <c r="J7" s="151"/>
      <c r="K7" s="152"/>
    </row>
    <row r="8" spans="2:23" ht="21" customHeight="1" x14ac:dyDescent="0.45">
      <c r="B8" s="235" t="s">
        <v>24</v>
      </c>
      <c r="C8" s="236"/>
      <c r="D8" s="287" t="s">
        <v>249</v>
      </c>
      <c r="E8" s="287"/>
      <c r="F8" s="288"/>
      <c r="G8" s="32" t="s">
        <v>23</v>
      </c>
      <c r="H8" s="153" t="s">
        <v>42</v>
      </c>
      <c r="I8" s="232"/>
      <c r="J8" s="232"/>
      <c r="K8" s="233"/>
      <c r="P8" s="119"/>
      <c r="Q8" s="119"/>
      <c r="R8" s="119"/>
      <c r="S8" s="119"/>
      <c r="T8" s="119"/>
      <c r="U8" s="119"/>
      <c r="W8" s="2"/>
    </row>
    <row r="9" spans="2:23" ht="21" customHeight="1" x14ac:dyDescent="0.5">
      <c r="B9" s="12" t="s">
        <v>20</v>
      </c>
      <c r="C9" s="7"/>
      <c r="D9" s="145" t="s">
        <v>44</v>
      </c>
      <c r="E9" s="145"/>
      <c r="F9" s="25" t="s">
        <v>34</v>
      </c>
      <c r="G9" s="117" t="s">
        <v>45</v>
      </c>
      <c r="H9" s="7" t="s">
        <v>14</v>
      </c>
      <c r="I9" s="215" t="s">
        <v>43</v>
      </c>
      <c r="J9" s="215"/>
      <c r="K9" s="274"/>
      <c r="P9" s="119"/>
      <c r="Q9" s="119"/>
      <c r="R9" s="119"/>
      <c r="S9" s="119"/>
      <c r="T9" s="119"/>
      <c r="U9" s="119"/>
    </row>
    <row r="10" spans="2:23" ht="21" customHeight="1" x14ac:dyDescent="0.5">
      <c r="B10" s="13"/>
      <c r="C10" s="6"/>
      <c r="D10" s="118"/>
      <c r="E10" s="118"/>
      <c r="F10" s="62" t="s">
        <v>131</v>
      </c>
      <c r="G10" s="118" t="s">
        <v>45</v>
      </c>
      <c r="H10" s="6"/>
      <c r="I10" s="118" t="s">
        <v>132</v>
      </c>
      <c r="J10" s="118"/>
      <c r="K10" s="63"/>
      <c r="P10" s="119"/>
      <c r="Q10" s="119"/>
      <c r="R10" s="119"/>
      <c r="S10" s="119"/>
      <c r="T10" s="119"/>
      <c r="U10" s="119"/>
    </row>
    <row r="11" spans="2:23" ht="21" customHeight="1" x14ac:dyDescent="0.55000000000000004">
      <c r="B11" s="13" t="s">
        <v>15</v>
      </c>
      <c r="C11" s="6"/>
      <c r="D11" s="148" t="s">
        <v>46</v>
      </c>
      <c r="E11" s="148"/>
      <c r="F11" s="148"/>
      <c r="G11" s="148"/>
      <c r="H11" s="6" t="s">
        <v>21</v>
      </c>
      <c r="I11" s="150"/>
      <c r="J11" s="150"/>
      <c r="K11" s="14" t="s">
        <v>22</v>
      </c>
      <c r="P11" s="119"/>
      <c r="Q11" s="119"/>
      <c r="R11" s="119"/>
      <c r="S11" s="119"/>
      <c r="T11" s="119"/>
      <c r="U11" s="119"/>
    </row>
    <row r="12" spans="2:23" ht="21.75" customHeight="1" x14ac:dyDescent="0.5">
      <c r="B12" s="120" t="s">
        <v>251</v>
      </c>
      <c r="C12" s="121"/>
      <c r="D12" s="121"/>
      <c r="E12" s="121"/>
      <c r="F12" s="121"/>
      <c r="G12" s="121"/>
      <c r="H12" s="9"/>
      <c r="I12" s="9"/>
      <c r="J12" s="9"/>
      <c r="K12" s="15"/>
      <c r="P12" s="119"/>
      <c r="Q12" s="119"/>
      <c r="R12" s="119"/>
      <c r="S12" s="119"/>
      <c r="T12" s="119"/>
      <c r="U12" s="119"/>
    </row>
    <row r="13" spans="2:23" ht="21.75" customHeight="1" x14ac:dyDescent="0.45">
      <c r="B13" s="146" t="s">
        <v>76</v>
      </c>
      <c r="C13" s="147"/>
      <c r="D13" s="147"/>
      <c r="E13" s="147"/>
      <c r="F13" s="147"/>
      <c r="G13" s="8"/>
      <c r="H13" s="8"/>
      <c r="I13" s="8"/>
      <c r="J13" s="8"/>
      <c r="K13" s="16"/>
      <c r="P13" s="119"/>
      <c r="Q13" s="119"/>
      <c r="R13" s="119"/>
      <c r="S13" s="119"/>
      <c r="T13" s="119"/>
      <c r="U13" s="119"/>
    </row>
    <row r="14" spans="2:23" ht="2.25" customHeight="1" x14ac:dyDescent="0.45">
      <c r="B14" s="160"/>
      <c r="C14" s="161"/>
      <c r="D14" s="116"/>
      <c r="E14" s="116"/>
      <c r="F14" s="116"/>
      <c r="G14" s="116"/>
      <c r="H14" s="116"/>
      <c r="I14" s="116"/>
      <c r="J14" s="116"/>
      <c r="K14" s="22"/>
      <c r="P14" s="119"/>
      <c r="Q14" s="119"/>
      <c r="R14" s="119"/>
      <c r="S14" s="119"/>
      <c r="T14" s="119"/>
      <c r="U14" s="119"/>
    </row>
    <row r="15" spans="2:23" ht="33.75" customHeight="1" thickBot="1" x14ac:dyDescent="0.5">
      <c r="B15" s="178" t="s">
        <v>1</v>
      </c>
      <c r="C15" s="179"/>
      <c r="D15" s="179"/>
      <c r="E15" s="180"/>
      <c r="F15" s="53" t="s">
        <v>37</v>
      </c>
      <c r="G15" s="252" t="s">
        <v>82</v>
      </c>
      <c r="H15" s="181"/>
      <c r="I15" s="184" t="s">
        <v>2</v>
      </c>
      <c r="J15" s="181"/>
      <c r="K15" s="185"/>
      <c r="P15" s="119"/>
      <c r="Q15" s="119"/>
      <c r="R15" s="119"/>
      <c r="S15" s="119"/>
      <c r="T15" s="119"/>
      <c r="U15" s="119"/>
    </row>
    <row r="16" spans="2:23" ht="31.5" customHeight="1" thickBot="1" x14ac:dyDescent="0.5">
      <c r="B16" s="132" t="s">
        <v>27</v>
      </c>
      <c r="C16" s="133"/>
      <c r="D16" s="133"/>
      <c r="E16" s="134"/>
      <c r="F16" s="26">
        <f>SUM(G16:K16)</f>
        <v>33817983450</v>
      </c>
      <c r="G16" s="182">
        <f>'ص و 40'!F16</f>
        <v>33014386740</v>
      </c>
      <c r="H16" s="183"/>
      <c r="I16" s="128">
        <v>803596710</v>
      </c>
      <c r="J16" s="129"/>
      <c r="K16" s="129"/>
      <c r="P16" s="119"/>
      <c r="Q16" s="119"/>
      <c r="R16" s="119"/>
      <c r="S16" s="119"/>
      <c r="T16" s="119"/>
      <c r="U16" s="119"/>
    </row>
    <row r="17" spans="1:21" ht="12" customHeight="1" x14ac:dyDescent="0.45">
      <c r="B17" s="226" t="s">
        <v>56</v>
      </c>
      <c r="C17" s="227"/>
      <c r="D17" s="227"/>
      <c r="E17" s="227"/>
      <c r="F17" s="227"/>
      <c r="G17" s="227"/>
      <c r="H17" s="227"/>
      <c r="I17" s="227"/>
      <c r="J17" s="227"/>
      <c r="K17" s="228"/>
      <c r="P17" s="119"/>
      <c r="Q17" s="119"/>
      <c r="R17" s="119"/>
      <c r="S17" s="119"/>
      <c r="T17" s="119"/>
      <c r="U17" s="119"/>
    </row>
    <row r="18" spans="1:21" ht="12" customHeight="1" x14ac:dyDescent="0.45">
      <c r="B18" s="229"/>
      <c r="C18" s="230"/>
      <c r="D18" s="230"/>
      <c r="E18" s="230"/>
      <c r="F18" s="230"/>
      <c r="G18" s="230"/>
      <c r="H18" s="230"/>
      <c r="I18" s="230"/>
      <c r="J18" s="230"/>
      <c r="K18" s="231"/>
      <c r="P18" s="119"/>
      <c r="Q18" s="119"/>
      <c r="R18" s="119"/>
      <c r="S18" s="119"/>
      <c r="T18" s="119"/>
      <c r="U18" s="119"/>
    </row>
    <row r="19" spans="1:21" ht="21" customHeight="1" x14ac:dyDescent="0.45">
      <c r="A19" s="4"/>
      <c r="B19" s="17"/>
      <c r="C19" s="130" t="s">
        <v>32</v>
      </c>
      <c r="D19" s="130"/>
      <c r="E19" s="130"/>
      <c r="F19" s="10">
        <f>I19+G19</f>
        <v>0</v>
      </c>
      <c r="G19" s="135">
        <f>'ص.و.5 '!F18</f>
        <v>0</v>
      </c>
      <c r="H19" s="136"/>
      <c r="I19" s="139">
        <f>I16*B19</f>
        <v>0</v>
      </c>
      <c r="J19" s="140"/>
      <c r="K19" s="140"/>
      <c r="P19" s="119"/>
      <c r="Q19" s="119"/>
      <c r="R19" s="119"/>
      <c r="S19" s="119"/>
      <c r="T19" s="119"/>
      <c r="U19" s="119"/>
    </row>
    <row r="20" spans="1:21" ht="21" customHeight="1" x14ac:dyDescent="0.45">
      <c r="A20" s="4">
        <v>0.1</v>
      </c>
      <c r="B20" s="18">
        <v>0.1</v>
      </c>
      <c r="C20" s="130" t="s">
        <v>4</v>
      </c>
      <c r="D20" s="130"/>
      <c r="E20" s="130"/>
      <c r="F20" s="10">
        <f>I20+G20</f>
        <v>3381798345</v>
      </c>
      <c r="G20" s="135">
        <f>'ص و 40'!F20</f>
        <v>3301438674</v>
      </c>
      <c r="H20" s="136"/>
      <c r="I20" s="139">
        <f>I16*B20</f>
        <v>80359671</v>
      </c>
      <c r="J20" s="140"/>
      <c r="K20" s="140"/>
      <c r="P20" s="119"/>
      <c r="Q20" s="119"/>
      <c r="R20" s="119"/>
      <c r="S20" s="119"/>
      <c r="T20" s="119"/>
      <c r="U20" s="119"/>
    </row>
    <row r="21" spans="1:21" ht="21" customHeight="1" x14ac:dyDescent="0.45">
      <c r="A21" s="4"/>
      <c r="B21" s="18"/>
      <c r="C21" s="130" t="s">
        <v>5</v>
      </c>
      <c r="D21" s="130"/>
      <c r="E21" s="130"/>
      <c r="F21" s="10">
        <f t="shared" ref="F21:F24" si="0">I21+G21</f>
        <v>0</v>
      </c>
      <c r="G21" s="135">
        <f>ص.و18!F21</f>
        <v>0</v>
      </c>
      <c r="H21" s="136"/>
      <c r="I21" s="139">
        <f>I16*B21</f>
        <v>0</v>
      </c>
      <c r="J21" s="140"/>
      <c r="K21" s="140"/>
    </row>
    <row r="22" spans="1:21" ht="21" customHeight="1" x14ac:dyDescent="0.45">
      <c r="A22" s="4">
        <v>0.05</v>
      </c>
      <c r="B22" s="18">
        <v>0.05</v>
      </c>
      <c r="C22" s="130" t="s">
        <v>6</v>
      </c>
      <c r="D22" s="130"/>
      <c r="E22" s="130"/>
      <c r="F22" s="10">
        <f>I22+G22</f>
        <v>1690899172.5</v>
      </c>
      <c r="G22" s="135">
        <f>'ص و 40'!F22</f>
        <v>1650719337</v>
      </c>
      <c r="H22" s="136"/>
      <c r="I22" s="139">
        <f>I16*B22</f>
        <v>40179835.5</v>
      </c>
      <c r="J22" s="140"/>
      <c r="K22" s="140"/>
    </row>
    <row r="23" spans="1:21" ht="21" customHeight="1" x14ac:dyDescent="0.45">
      <c r="A23" s="4"/>
      <c r="B23" s="17"/>
      <c r="C23" s="130" t="s">
        <v>3</v>
      </c>
      <c r="D23" s="130"/>
      <c r="E23" s="130"/>
      <c r="F23" s="10">
        <f t="shared" si="0"/>
        <v>0</v>
      </c>
      <c r="G23" s="135">
        <f>ص.و18!F23</f>
        <v>0</v>
      </c>
      <c r="H23" s="136"/>
      <c r="I23" s="139">
        <f>I16*B23</f>
        <v>0</v>
      </c>
      <c r="J23" s="140"/>
      <c r="K23" s="140"/>
    </row>
    <row r="24" spans="1:21" ht="21" customHeight="1" thickBot="1" x14ac:dyDescent="0.5">
      <c r="A24" s="4"/>
      <c r="B24" s="23"/>
      <c r="C24" s="131" t="s">
        <v>19</v>
      </c>
      <c r="D24" s="131"/>
      <c r="E24" s="131"/>
      <c r="F24" s="10">
        <f t="shared" si="0"/>
        <v>0</v>
      </c>
      <c r="G24" s="135">
        <f>ص.و18!F24</f>
        <v>0</v>
      </c>
      <c r="H24" s="136"/>
      <c r="I24" s="139">
        <f>I17*B24</f>
        <v>0</v>
      </c>
      <c r="J24" s="140"/>
      <c r="K24" s="140"/>
    </row>
    <row r="25" spans="1:21" ht="21" customHeight="1" thickBot="1" x14ac:dyDescent="0.5">
      <c r="B25" s="225" t="s">
        <v>57</v>
      </c>
      <c r="C25" s="196"/>
      <c r="D25" s="196"/>
      <c r="E25" s="196"/>
      <c r="F25" s="30">
        <f>SUM(F19:F24)</f>
        <v>5072697517.5</v>
      </c>
      <c r="G25" s="162">
        <f>SUM(G19:H24)</f>
        <v>4952158011</v>
      </c>
      <c r="H25" s="163"/>
      <c r="I25" s="128">
        <f>SUM(I19:K24)</f>
        <v>120539506.5</v>
      </c>
      <c r="J25" s="192"/>
      <c r="K25" s="192"/>
    </row>
    <row r="26" spans="1:21" ht="21" customHeight="1" x14ac:dyDescent="0.45">
      <c r="B26" s="126" t="s">
        <v>7</v>
      </c>
      <c r="C26" s="127"/>
      <c r="D26" s="127"/>
      <c r="E26" s="127"/>
      <c r="F26" s="127"/>
      <c r="G26" s="127"/>
      <c r="H26" s="127"/>
      <c r="I26" s="186">
        <f>I16-I25</f>
        <v>683057203.5</v>
      </c>
      <c r="J26" s="187"/>
      <c r="K26" s="187"/>
    </row>
    <row r="27" spans="1:21" ht="21" customHeight="1" thickBot="1" x14ac:dyDescent="0.5">
      <c r="B27" s="37">
        <v>0</v>
      </c>
      <c r="C27" s="215" t="s">
        <v>8</v>
      </c>
      <c r="D27" s="215"/>
      <c r="E27" s="215"/>
      <c r="F27" s="215"/>
      <c r="G27" s="215"/>
      <c r="H27" s="215"/>
      <c r="I27" s="193"/>
      <c r="J27" s="194"/>
      <c r="K27" s="194"/>
    </row>
    <row r="28" spans="1:21" ht="27" customHeight="1" thickTop="1" thickBot="1" x14ac:dyDescent="0.55000000000000004">
      <c r="B28" s="216" t="s">
        <v>9</v>
      </c>
      <c r="C28" s="217"/>
      <c r="D28" s="217"/>
      <c r="E28" s="217"/>
      <c r="F28" s="217"/>
      <c r="G28" s="217"/>
      <c r="H28" s="217"/>
      <c r="I28" s="218">
        <f>I26+I27</f>
        <v>683057203.5</v>
      </c>
      <c r="J28" s="219"/>
      <c r="K28" s="219"/>
    </row>
    <row r="29" spans="1:21" ht="20.25" customHeight="1" thickTop="1" x14ac:dyDescent="0.45">
      <c r="B29" s="292" t="s">
        <v>248</v>
      </c>
      <c r="C29" s="293"/>
      <c r="D29" s="293"/>
      <c r="E29" s="293"/>
      <c r="F29" s="293"/>
      <c r="G29" s="293"/>
      <c r="H29" s="293"/>
      <c r="I29" s="293"/>
      <c r="J29" s="293"/>
      <c r="K29" s="294"/>
    </row>
    <row r="30" spans="1:21" ht="55.5" customHeight="1" x14ac:dyDescent="0.45">
      <c r="B30" s="295"/>
      <c r="C30" s="296"/>
      <c r="D30" s="296"/>
      <c r="E30" s="296"/>
      <c r="F30" s="296"/>
      <c r="G30" s="296"/>
      <c r="H30" s="296"/>
      <c r="I30" s="296"/>
      <c r="J30" s="296"/>
      <c r="K30" s="297"/>
    </row>
    <row r="31" spans="1:21" s="51" customFormat="1" ht="16.5" customHeight="1" x14ac:dyDescent="0.45">
      <c r="B31" s="265" t="s">
        <v>228</v>
      </c>
      <c r="C31" s="266"/>
      <c r="D31" s="265" t="s">
        <v>229</v>
      </c>
      <c r="E31" s="266"/>
      <c r="F31" s="265" t="s">
        <v>107</v>
      </c>
      <c r="G31" s="266"/>
      <c r="H31" s="265" t="s">
        <v>108</v>
      </c>
      <c r="I31" s="269"/>
      <c r="J31" s="269"/>
      <c r="K31" s="266"/>
    </row>
    <row r="32" spans="1:21" s="51" customFormat="1" ht="16.5" customHeight="1" x14ac:dyDescent="0.45">
      <c r="B32" s="267"/>
      <c r="C32" s="268"/>
      <c r="D32" s="267"/>
      <c r="E32" s="268"/>
      <c r="F32" s="267"/>
      <c r="G32" s="268"/>
      <c r="H32" s="267"/>
      <c r="I32" s="270"/>
      <c r="J32" s="270"/>
      <c r="K32" s="268"/>
    </row>
    <row r="33" spans="2:11" s="51" customFormat="1" ht="16.5" customHeight="1" x14ac:dyDescent="0.45">
      <c r="B33" s="271"/>
      <c r="C33" s="272"/>
      <c r="D33" s="271"/>
      <c r="E33" s="272"/>
      <c r="F33" s="271"/>
      <c r="G33" s="272"/>
      <c r="H33" s="271"/>
      <c r="I33" s="273"/>
      <c r="J33" s="273"/>
      <c r="K33" s="272"/>
    </row>
    <row r="34" spans="2:11" s="52" customFormat="1" ht="16.5" customHeight="1" x14ac:dyDescent="0.45">
      <c r="B34" s="271"/>
      <c r="C34" s="272"/>
      <c r="D34" s="271"/>
      <c r="E34" s="272"/>
      <c r="F34" s="271"/>
      <c r="G34" s="272"/>
      <c r="H34" s="271"/>
      <c r="I34" s="273"/>
      <c r="J34" s="273"/>
      <c r="K34" s="272"/>
    </row>
    <row r="35" spans="2:11" s="52" customFormat="1" ht="16.5" customHeight="1" x14ac:dyDescent="0.45">
      <c r="B35" s="253" t="s">
        <v>62</v>
      </c>
      <c r="C35" s="254"/>
      <c r="D35" s="253" t="s">
        <v>62</v>
      </c>
      <c r="E35" s="254"/>
      <c r="F35" s="253" t="s">
        <v>62</v>
      </c>
      <c r="G35" s="254"/>
      <c r="H35" s="253" t="s">
        <v>62</v>
      </c>
      <c r="I35" s="257"/>
      <c r="J35" s="257"/>
      <c r="K35" s="254"/>
    </row>
    <row r="36" spans="2:11" s="52" customFormat="1" ht="16.5" customHeight="1" x14ac:dyDescent="0.45">
      <c r="B36" s="255"/>
      <c r="C36" s="256"/>
      <c r="D36" s="255"/>
      <c r="E36" s="256"/>
      <c r="F36" s="255"/>
      <c r="G36" s="256"/>
      <c r="H36" s="255"/>
      <c r="I36" s="258"/>
      <c r="J36" s="258"/>
      <c r="K36" s="256"/>
    </row>
  </sheetData>
  <mergeCells count="66">
    <mergeCell ref="B33:C34"/>
    <mergeCell ref="D33:E34"/>
    <mergeCell ref="F33:G34"/>
    <mergeCell ref="H33:K34"/>
    <mergeCell ref="B35:C36"/>
    <mergeCell ref="D35:E36"/>
    <mergeCell ref="F35:G36"/>
    <mergeCell ref="H35:K36"/>
    <mergeCell ref="B28:H28"/>
    <mergeCell ref="I28:K28"/>
    <mergeCell ref="B29:K30"/>
    <mergeCell ref="B31:C32"/>
    <mergeCell ref="D31:E32"/>
    <mergeCell ref="F31:G32"/>
    <mergeCell ref="H31:K32"/>
    <mergeCell ref="B25:E25"/>
    <mergeCell ref="G25:H25"/>
    <mergeCell ref="I25:K25"/>
    <mergeCell ref="B26:H26"/>
    <mergeCell ref="I26:K26"/>
    <mergeCell ref="C27:H27"/>
    <mergeCell ref="I27:K27"/>
    <mergeCell ref="C23:E23"/>
    <mergeCell ref="G23:H23"/>
    <mergeCell ref="I23:K23"/>
    <mergeCell ref="C24:E24"/>
    <mergeCell ref="G24:H24"/>
    <mergeCell ref="I24:K24"/>
    <mergeCell ref="C21:E21"/>
    <mergeCell ref="G21:H21"/>
    <mergeCell ref="I21:K21"/>
    <mergeCell ref="C22:E22"/>
    <mergeCell ref="G22:H22"/>
    <mergeCell ref="I22:K22"/>
    <mergeCell ref="B17:K18"/>
    <mergeCell ref="C19:E19"/>
    <mergeCell ref="G19:H19"/>
    <mergeCell ref="I19:K19"/>
    <mergeCell ref="C20:E20"/>
    <mergeCell ref="G20:H20"/>
    <mergeCell ref="I20:K20"/>
    <mergeCell ref="B14:C14"/>
    <mergeCell ref="B15:E15"/>
    <mergeCell ref="G15:H15"/>
    <mergeCell ref="I15:K15"/>
    <mergeCell ref="B16:E16"/>
    <mergeCell ref="G16:H16"/>
    <mergeCell ref="I16:K16"/>
    <mergeCell ref="D9:E9"/>
    <mergeCell ref="I9:K9"/>
    <mergeCell ref="D11:G11"/>
    <mergeCell ref="I11:J11"/>
    <mergeCell ref="B12:G12"/>
    <mergeCell ref="B13:F13"/>
    <mergeCell ref="B7:C7"/>
    <mergeCell ref="D7:E7"/>
    <mergeCell ref="G7:K7"/>
    <mergeCell ref="B8:C8"/>
    <mergeCell ref="D8:F8"/>
    <mergeCell ref="H8:K8"/>
    <mergeCell ref="G1:I1"/>
    <mergeCell ref="J1:K1"/>
    <mergeCell ref="G2:I2"/>
    <mergeCell ref="J2:K2"/>
    <mergeCell ref="B3:K3"/>
    <mergeCell ref="B6:K6"/>
  </mergeCells>
  <pageMargins left="0.5" right="0.5" top="0.75" bottom="0.75" header="0.3" footer="0.3"/>
  <pageSetup paperSize="9" scale="9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5"/>
  <sheetViews>
    <sheetView rightToLeft="1" view="pageBreakPreview" topLeftCell="A7" zoomScaleNormal="100" zoomScaleSheetLayoutView="100" workbookViewId="0">
      <selection activeCell="G15" sqref="F15:H15"/>
    </sheetView>
  </sheetViews>
  <sheetFormatPr defaultColWidth="9.140625" defaultRowHeight="18" x14ac:dyDescent="0.45"/>
  <cols>
    <col min="1" max="1" width="0.7109375" style="1" customWidth="1"/>
    <col min="2" max="2" width="3.7109375" style="1" customWidth="1"/>
    <col min="3" max="3" width="7.85546875" style="1" customWidth="1"/>
    <col min="4" max="4" width="8.5703125" style="1" customWidth="1"/>
    <col min="5" max="5" width="14.5703125" style="1" customWidth="1"/>
    <col min="6" max="6" width="19.140625" style="1" customWidth="1"/>
    <col min="7" max="8" width="9.85546875" style="1" customWidth="1"/>
    <col min="9" max="9" width="6.85546875" style="1" customWidth="1"/>
    <col min="10" max="10" width="9.7109375" style="1" customWidth="1"/>
    <col min="11" max="11" width="3.85546875" style="1" customWidth="1"/>
    <col min="12" max="16384" width="9.140625" style="1"/>
  </cols>
  <sheetData>
    <row r="1" spans="2:23" x14ac:dyDescent="0.45">
      <c r="G1" s="144" t="s">
        <v>67</v>
      </c>
      <c r="H1" s="144"/>
      <c r="I1" s="144"/>
      <c r="J1" s="122" t="s">
        <v>79</v>
      </c>
      <c r="K1" s="122"/>
    </row>
    <row r="2" spans="2:23" x14ac:dyDescent="0.45">
      <c r="G2" s="144" t="s">
        <v>68</v>
      </c>
      <c r="H2" s="144"/>
      <c r="I2" s="144"/>
      <c r="J2" s="122" t="s">
        <v>80</v>
      </c>
      <c r="K2" s="122"/>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31</v>
      </c>
      <c r="C6" s="121"/>
      <c r="D6" s="121"/>
      <c r="E6" s="121"/>
      <c r="F6" s="121"/>
      <c r="G6" s="121"/>
      <c r="H6" s="121"/>
      <c r="I6" s="121"/>
      <c r="J6" s="121"/>
      <c r="K6" s="121"/>
    </row>
    <row r="7" spans="2:23" ht="21" customHeight="1" x14ac:dyDescent="0.5">
      <c r="B7" s="159" t="s">
        <v>54</v>
      </c>
      <c r="C7" s="125"/>
      <c r="D7" s="151" t="s">
        <v>36</v>
      </c>
      <c r="E7" s="152"/>
      <c r="F7" s="11" t="s">
        <v>55</v>
      </c>
      <c r="G7" s="159" t="s">
        <v>71</v>
      </c>
      <c r="H7" s="125"/>
      <c r="I7" s="125"/>
      <c r="J7" s="125"/>
      <c r="K7" s="234"/>
    </row>
    <row r="8" spans="2:23" ht="21" customHeight="1" x14ac:dyDescent="0.5">
      <c r="B8" s="235" t="s">
        <v>24</v>
      </c>
      <c r="C8" s="236"/>
      <c r="D8" s="241" t="s">
        <v>78</v>
      </c>
      <c r="E8" s="242"/>
      <c r="F8" s="243"/>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41"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73</v>
      </c>
      <c r="C11" s="121"/>
      <c r="D11" s="121"/>
      <c r="E11" s="121"/>
      <c r="F11" s="121"/>
      <c r="G11" s="121"/>
      <c r="H11" s="9"/>
      <c r="I11" s="9"/>
      <c r="J11" s="9"/>
      <c r="K11" s="15"/>
      <c r="P11" s="5"/>
      <c r="Q11" s="5"/>
      <c r="R11" s="5"/>
      <c r="S11" s="5"/>
      <c r="T11" s="5"/>
      <c r="U11" s="5"/>
    </row>
    <row r="12" spans="2:23" ht="21.75" customHeight="1" x14ac:dyDescent="0.45">
      <c r="B12" s="146" t="s">
        <v>76</v>
      </c>
      <c r="C12" s="147"/>
      <c r="D12" s="147"/>
      <c r="E12" s="147"/>
      <c r="F12" s="147"/>
      <c r="G12" s="8"/>
      <c r="H12" s="8"/>
      <c r="I12" s="8"/>
      <c r="J12" s="8"/>
      <c r="K12" s="16"/>
      <c r="P12" s="5"/>
      <c r="Q12" s="5"/>
      <c r="R12" s="5"/>
      <c r="S12" s="5"/>
      <c r="T12" s="5"/>
      <c r="U12" s="5"/>
    </row>
    <row r="13" spans="2:23" ht="2.25" customHeight="1" x14ac:dyDescent="0.45">
      <c r="B13" s="160"/>
      <c r="C13" s="161"/>
      <c r="D13" s="42"/>
      <c r="E13" s="42"/>
      <c r="F13" s="42"/>
      <c r="G13" s="42"/>
      <c r="H13" s="42"/>
      <c r="I13" s="42"/>
      <c r="J13" s="42"/>
      <c r="K13" s="22"/>
      <c r="P13" s="5"/>
      <c r="Q13" s="5"/>
      <c r="R13" s="5"/>
      <c r="S13" s="5"/>
      <c r="T13" s="5"/>
      <c r="U13" s="5"/>
    </row>
    <row r="14" spans="2:23" ht="27.75" customHeight="1" thickBot="1" x14ac:dyDescent="0.5">
      <c r="B14" s="178" t="s">
        <v>1</v>
      </c>
      <c r="C14" s="179"/>
      <c r="D14" s="179"/>
      <c r="E14" s="180"/>
      <c r="F14" s="28" t="s">
        <v>37</v>
      </c>
      <c r="G14" s="181" t="s">
        <v>82</v>
      </c>
      <c r="H14" s="181"/>
      <c r="I14" s="184" t="s">
        <v>2</v>
      </c>
      <c r="J14" s="181"/>
      <c r="K14" s="185"/>
      <c r="P14" s="5"/>
      <c r="Q14" s="5"/>
      <c r="R14" s="5"/>
      <c r="S14" s="5"/>
      <c r="T14" s="5"/>
      <c r="U14" s="5"/>
    </row>
    <row r="15" spans="2:23" ht="31.5" customHeight="1" thickBot="1" x14ac:dyDescent="0.5">
      <c r="B15" s="132" t="s">
        <v>27</v>
      </c>
      <c r="C15" s="133"/>
      <c r="D15" s="133"/>
      <c r="E15" s="134"/>
      <c r="F15" s="26">
        <v>672790000</v>
      </c>
      <c r="G15" s="182">
        <f>ص.و.4!F15</f>
        <v>140995000</v>
      </c>
      <c r="H15" s="183"/>
      <c r="I15" s="128">
        <f>F15-G15</f>
        <v>531795000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 t="shared" ref="F18:F23" si="0">I18+G18</f>
        <v>0</v>
      </c>
      <c r="G18" s="135">
        <f>ص.و.4!F18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I19+G19</f>
        <v>67279000</v>
      </c>
      <c r="G19" s="135">
        <f>ص.و.4!F19</f>
        <v>14099500</v>
      </c>
      <c r="H19" s="136"/>
      <c r="I19" s="139">
        <f>I15*B19</f>
        <v>53179500</v>
      </c>
      <c r="J19" s="140"/>
      <c r="K19" s="140"/>
      <c r="P19" s="5"/>
      <c r="Q19" s="5"/>
      <c r="R19" s="5"/>
      <c r="S19" s="5"/>
      <c r="T19" s="5"/>
      <c r="U19" s="5"/>
    </row>
    <row r="20" spans="1:21" ht="21" customHeight="1" x14ac:dyDescent="0.45">
      <c r="A20" s="4"/>
      <c r="B20" s="17"/>
      <c r="C20" s="130" t="s">
        <v>5</v>
      </c>
      <c r="D20" s="130"/>
      <c r="E20" s="130"/>
      <c r="F20" s="10">
        <f t="shared" si="0"/>
        <v>0</v>
      </c>
      <c r="G20" s="135">
        <f>ص.و.4!F20</f>
        <v>0</v>
      </c>
      <c r="H20" s="136"/>
      <c r="I20" s="139">
        <f>I15*B20</f>
        <v>0</v>
      </c>
      <c r="J20" s="140"/>
      <c r="K20" s="140"/>
    </row>
    <row r="21" spans="1:21" ht="21" customHeight="1" x14ac:dyDescent="0.45">
      <c r="A21" s="4">
        <v>0.05</v>
      </c>
      <c r="B21" s="18">
        <v>0.05</v>
      </c>
      <c r="C21" s="130" t="s">
        <v>6</v>
      </c>
      <c r="D21" s="130"/>
      <c r="E21" s="130"/>
      <c r="F21" s="10">
        <f t="shared" si="0"/>
        <v>33639500</v>
      </c>
      <c r="G21" s="135">
        <f>ص.و.4!F21</f>
        <v>7049750</v>
      </c>
      <c r="H21" s="136"/>
      <c r="I21" s="139">
        <f>I15*B21</f>
        <v>26589750</v>
      </c>
      <c r="J21" s="140"/>
      <c r="K21" s="140"/>
    </row>
    <row r="22" spans="1:21" ht="21" customHeight="1" x14ac:dyDescent="0.45">
      <c r="A22" s="4"/>
      <c r="B22" s="17"/>
      <c r="C22" s="130" t="s">
        <v>3</v>
      </c>
      <c r="D22" s="130"/>
      <c r="E22" s="130"/>
      <c r="F22" s="10">
        <f t="shared" si="0"/>
        <v>0</v>
      </c>
      <c r="G22" s="135">
        <f>ص.و.4!F22</f>
        <v>0</v>
      </c>
      <c r="H22" s="136"/>
      <c r="I22" s="139">
        <f>I15*B22</f>
        <v>0</v>
      </c>
      <c r="J22" s="140"/>
      <c r="K22" s="140"/>
    </row>
    <row r="23" spans="1:21" ht="21" customHeight="1" thickBot="1" x14ac:dyDescent="0.5">
      <c r="A23" s="4"/>
      <c r="B23" s="23"/>
      <c r="C23" s="131" t="s">
        <v>19</v>
      </c>
      <c r="D23" s="131"/>
      <c r="E23" s="131"/>
      <c r="F23" s="27">
        <f t="shared" si="0"/>
        <v>0</v>
      </c>
      <c r="G23" s="176">
        <f>ص.و.4!F23</f>
        <v>0</v>
      </c>
      <c r="H23" s="177"/>
      <c r="I23" s="193">
        <f>I15*B23</f>
        <v>0</v>
      </c>
      <c r="J23" s="194"/>
      <c r="K23" s="194"/>
    </row>
    <row r="24" spans="1:21" ht="21" customHeight="1" thickBot="1" x14ac:dyDescent="0.5">
      <c r="B24" s="225" t="s">
        <v>57</v>
      </c>
      <c r="C24" s="196"/>
      <c r="D24" s="196"/>
      <c r="E24" s="196"/>
      <c r="F24" s="30">
        <f>SUM(F18:F23)</f>
        <v>100918500</v>
      </c>
      <c r="G24" s="162">
        <f>SUM(G18:H23)</f>
        <v>21149250</v>
      </c>
      <c r="H24" s="163"/>
      <c r="I24" s="128">
        <f>SUM(I18:K23)</f>
        <v>79769250</v>
      </c>
      <c r="J24" s="192"/>
      <c r="K24" s="192"/>
    </row>
    <row r="25" spans="1:21" ht="21" customHeight="1" x14ac:dyDescent="0.45">
      <c r="B25" s="126" t="s">
        <v>7</v>
      </c>
      <c r="C25" s="127"/>
      <c r="D25" s="127"/>
      <c r="E25" s="127"/>
      <c r="F25" s="127"/>
      <c r="G25" s="127"/>
      <c r="H25" s="127"/>
      <c r="I25" s="186">
        <f>I15-I24</f>
        <v>452025750</v>
      </c>
      <c r="J25" s="187"/>
      <c r="K25" s="187"/>
    </row>
    <row r="26" spans="1:21" ht="21" customHeight="1" thickBot="1" x14ac:dyDescent="0.5">
      <c r="B26" s="37"/>
      <c r="C26" s="215" t="s">
        <v>8</v>
      </c>
      <c r="D26" s="215"/>
      <c r="E26" s="215"/>
      <c r="F26" s="215"/>
      <c r="G26" s="215"/>
      <c r="H26" s="215"/>
      <c r="I26" s="193">
        <f>I15*B26</f>
        <v>0</v>
      </c>
      <c r="J26" s="194"/>
      <c r="K26" s="194"/>
    </row>
    <row r="27" spans="1:21" ht="27" customHeight="1" thickTop="1" thickBot="1" x14ac:dyDescent="0.55000000000000004">
      <c r="B27" s="216" t="s">
        <v>9</v>
      </c>
      <c r="C27" s="217"/>
      <c r="D27" s="217"/>
      <c r="E27" s="217"/>
      <c r="F27" s="217"/>
      <c r="G27" s="217"/>
      <c r="H27" s="217"/>
      <c r="I27" s="218">
        <f>I25+I26</f>
        <v>452025750</v>
      </c>
      <c r="J27" s="219"/>
      <c r="K27" s="219"/>
    </row>
    <row r="28" spans="1:21" ht="20.25" customHeight="1" thickTop="1" x14ac:dyDescent="0.45">
      <c r="B28" s="220" t="s">
        <v>74</v>
      </c>
      <c r="C28" s="221"/>
      <c r="D28" s="221"/>
      <c r="E28" s="221"/>
      <c r="F28" s="221"/>
      <c r="G28" s="221"/>
      <c r="H28" s="221"/>
      <c r="I28" s="221"/>
      <c r="J28" s="221"/>
      <c r="K28" s="222"/>
    </row>
    <row r="29" spans="1:21" ht="20.25" customHeight="1" x14ac:dyDescent="0.45">
      <c r="B29" s="173"/>
      <c r="C29" s="174"/>
      <c r="D29" s="174"/>
      <c r="E29" s="174"/>
      <c r="F29" s="174"/>
      <c r="G29" s="174"/>
      <c r="H29" s="174"/>
      <c r="I29" s="174"/>
      <c r="J29" s="174"/>
      <c r="K29" s="175"/>
    </row>
    <row r="30" spans="1:21" ht="23.25" customHeight="1" x14ac:dyDescent="0.45">
      <c r="B30" s="223" t="s">
        <v>58</v>
      </c>
      <c r="C30" s="131"/>
      <c r="D30" s="131"/>
      <c r="E30" s="131"/>
      <c r="F30" s="223" t="s">
        <v>59</v>
      </c>
      <c r="G30" s="224"/>
      <c r="H30" s="223" t="s">
        <v>60</v>
      </c>
      <c r="I30" s="131"/>
      <c r="J30" s="131"/>
      <c r="K30" s="224"/>
    </row>
    <row r="31" spans="1:21" ht="23.25" customHeight="1" x14ac:dyDescent="0.45">
      <c r="B31" s="206"/>
      <c r="C31" s="207"/>
      <c r="D31" s="207"/>
      <c r="E31" s="207"/>
      <c r="F31" s="206"/>
      <c r="G31" s="208"/>
      <c r="H31" s="206"/>
      <c r="I31" s="207"/>
      <c r="J31" s="207"/>
      <c r="K31" s="208"/>
    </row>
    <row r="32" spans="1:21" ht="23.25" customHeight="1" x14ac:dyDescent="0.45">
      <c r="B32" s="238" t="s">
        <v>81</v>
      </c>
      <c r="C32" s="239"/>
      <c r="D32" s="239"/>
      <c r="E32" s="239"/>
      <c r="F32" s="206"/>
      <c r="G32" s="208"/>
      <c r="H32" s="206"/>
      <c r="I32" s="207"/>
      <c r="J32" s="207"/>
      <c r="K32" s="208"/>
    </row>
    <row r="33" spans="2:11" s="3" customFormat="1" ht="23.25" customHeight="1" x14ac:dyDescent="0.45">
      <c r="B33" s="206" t="s">
        <v>61</v>
      </c>
      <c r="C33" s="207"/>
      <c r="D33" s="207"/>
      <c r="E33" s="207"/>
      <c r="F33" s="206"/>
      <c r="G33" s="208"/>
      <c r="H33" s="206"/>
      <c r="I33" s="207"/>
      <c r="J33" s="207"/>
      <c r="K33" s="208"/>
    </row>
    <row r="34" spans="2:11" s="3" customFormat="1" ht="23.25" customHeight="1" x14ac:dyDescent="0.45">
      <c r="B34" s="206"/>
      <c r="C34" s="207"/>
      <c r="D34" s="207"/>
      <c r="E34" s="207"/>
      <c r="F34" s="206" t="s">
        <v>62</v>
      </c>
      <c r="G34" s="208"/>
      <c r="H34" s="206" t="s">
        <v>62</v>
      </c>
      <c r="I34" s="207"/>
      <c r="J34" s="207"/>
      <c r="K34" s="208"/>
    </row>
    <row r="35" spans="2:11" s="3" customFormat="1" ht="23.25" customHeight="1" x14ac:dyDescent="0.45">
      <c r="B35" s="238" t="s">
        <v>12</v>
      </c>
      <c r="C35" s="239"/>
      <c r="D35" s="239"/>
      <c r="E35" s="239"/>
      <c r="F35" s="238"/>
      <c r="G35" s="240"/>
      <c r="H35" s="238"/>
      <c r="I35" s="239"/>
      <c r="J35" s="239"/>
      <c r="K35" s="240"/>
    </row>
  </sheetData>
  <mergeCells count="66">
    <mergeCell ref="B6:K6"/>
    <mergeCell ref="G1:I1"/>
    <mergeCell ref="J1:K1"/>
    <mergeCell ref="G2:I2"/>
    <mergeCell ref="J2:K2"/>
    <mergeCell ref="B3:K3"/>
    <mergeCell ref="B12:F12"/>
    <mergeCell ref="B7:C7"/>
    <mergeCell ref="D7:E7"/>
    <mergeCell ref="G7:K7"/>
    <mergeCell ref="B8:C8"/>
    <mergeCell ref="D8:F8"/>
    <mergeCell ref="H8:K8"/>
    <mergeCell ref="D9:E9"/>
    <mergeCell ref="I9:K9"/>
    <mergeCell ref="D10:G10"/>
    <mergeCell ref="I10:J10"/>
    <mergeCell ref="B11:G11"/>
    <mergeCell ref="B13:C13"/>
    <mergeCell ref="B14:E14"/>
    <mergeCell ref="G14:H14"/>
    <mergeCell ref="I14:K14"/>
    <mergeCell ref="B15:E15"/>
    <mergeCell ref="G15:H15"/>
    <mergeCell ref="I15:K15"/>
    <mergeCell ref="B16:K17"/>
    <mergeCell ref="C18:E18"/>
    <mergeCell ref="G18:H18"/>
    <mergeCell ref="I18:K18"/>
    <mergeCell ref="C19:E19"/>
    <mergeCell ref="G19:H19"/>
    <mergeCell ref="I19:K19"/>
    <mergeCell ref="C20:E20"/>
    <mergeCell ref="G20:H20"/>
    <mergeCell ref="I20:K20"/>
    <mergeCell ref="C21:E21"/>
    <mergeCell ref="G21:H21"/>
    <mergeCell ref="I21:K21"/>
    <mergeCell ref="C26:H26"/>
    <mergeCell ref="I26:K26"/>
    <mergeCell ref="C22:E22"/>
    <mergeCell ref="G22:H22"/>
    <mergeCell ref="I22:K22"/>
    <mergeCell ref="C23:E23"/>
    <mergeCell ref="G23:H23"/>
    <mergeCell ref="I23:K23"/>
    <mergeCell ref="B24:E24"/>
    <mergeCell ref="G24:H24"/>
    <mergeCell ref="I24:K24"/>
    <mergeCell ref="B25:H25"/>
    <mergeCell ref="I25:K25"/>
    <mergeCell ref="B27:H27"/>
    <mergeCell ref="I27:K27"/>
    <mergeCell ref="B28:K29"/>
    <mergeCell ref="B30:E30"/>
    <mergeCell ref="F30:G31"/>
    <mergeCell ref="H30:K31"/>
    <mergeCell ref="B31:E31"/>
    <mergeCell ref="B32:E32"/>
    <mergeCell ref="F32:G33"/>
    <mergeCell ref="H32:K33"/>
    <mergeCell ref="B33:E33"/>
    <mergeCell ref="B34:E34"/>
    <mergeCell ref="F34:G35"/>
    <mergeCell ref="H34:K35"/>
    <mergeCell ref="B35:E35"/>
  </mergeCells>
  <pageMargins left="0.51181102362204722" right="0.51181102362204722" top="0.19685039370078741" bottom="0.98425196850393704"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5"/>
  <sheetViews>
    <sheetView rightToLeft="1" view="pageBreakPreview" zoomScaleNormal="100" zoomScaleSheetLayoutView="100" workbookViewId="0">
      <selection activeCell="G19" sqref="G19:K19"/>
    </sheetView>
  </sheetViews>
  <sheetFormatPr defaultColWidth="9.140625" defaultRowHeight="18" x14ac:dyDescent="0.45"/>
  <cols>
    <col min="1" max="1" width="0.7109375" style="1" customWidth="1"/>
    <col min="2" max="2" width="3.7109375" style="1" customWidth="1"/>
    <col min="3" max="3" width="7.85546875" style="1" customWidth="1"/>
    <col min="4" max="4" width="8.5703125" style="1" customWidth="1"/>
    <col min="5" max="5" width="14.5703125" style="1" customWidth="1"/>
    <col min="6" max="6" width="19.140625" style="1" customWidth="1"/>
    <col min="7" max="8" width="9.85546875" style="1" customWidth="1"/>
    <col min="9" max="9" width="6.85546875" style="1" customWidth="1"/>
    <col min="10" max="10" width="9.7109375" style="1" customWidth="1"/>
    <col min="11" max="11" width="3.85546875" style="1" customWidth="1"/>
    <col min="12" max="16384" width="9.140625" style="1"/>
  </cols>
  <sheetData>
    <row r="1" spans="2:23" x14ac:dyDescent="0.45">
      <c r="G1" s="144" t="s">
        <v>67</v>
      </c>
      <c r="H1" s="144"/>
      <c r="I1" s="144"/>
      <c r="J1" s="122" t="s">
        <v>84</v>
      </c>
      <c r="K1" s="122"/>
    </row>
    <row r="2" spans="2:23" x14ac:dyDescent="0.45">
      <c r="G2" s="144" t="s">
        <v>68</v>
      </c>
      <c r="H2" s="144"/>
      <c r="I2" s="144"/>
      <c r="J2" s="122" t="s">
        <v>80</v>
      </c>
      <c r="K2" s="122"/>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159" t="s">
        <v>71</v>
      </c>
      <c r="H7" s="125"/>
      <c r="I7" s="125"/>
      <c r="J7" s="125"/>
      <c r="K7" s="234"/>
    </row>
    <row r="8" spans="2:23" ht="21" customHeight="1" x14ac:dyDescent="0.5">
      <c r="B8" s="235" t="s">
        <v>24</v>
      </c>
      <c r="C8" s="236"/>
      <c r="D8" s="241" t="s">
        <v>85</v>
      </c>
      <c r="E8" s="242"/>
      <c r="F8" s="243"/>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44"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83</v>
      </c>
      <c r="C11" s="121"/>
      <c r="D11" s="121"/>
      <c r="E11" s="121"/>
      <c r="F11" s="121"/>
      <c r="G11" s="121"/>
      <c r="H11" s="9"/>
      <c r="I11" s="9"/>
      <c r="J11" s="9"/>
      <c r="K11" s="15"/>
      <c r="P11" s="5"/>
      <c r="Q11" s="5"/>
      <c r="R11" s="5"/>
      <c r="S11" s="5"/>
      <c r="T11" s="5"/>
      <c r="U11" s="5"/>
    </row>
    <row r="12" spans="2:23" ht="21.75" customHeight="1" x14ac:dyDescent="0.45">
      <c r="B12" s="146" t="s">
        <v>76</v>
      </c>
      <c r="C12" s="147"/>
      <c r="D12" s="147"/>
      <c r="E12" s="147"/>
      <c r="F12" s="147"/>
      <c r="G12" s="8"/>
      <c r="H12" s="8"/>
      <c r="I12" s="8"/>
      <c r="J12" s="8"/>
      <c r="K12" s="16"/>
      <c r="P12" s="5"/>
      <c r="Q12" s="5"/>
      <c r="R12" s="5"/>
      <c r="S12" s="5"/>
      <c r="T12" s="5"/>
      <c r="U12" s="5"/>
    </row>
    <row r="13" spans="2:23" ht="2.25" customHeight="1" x14ac:dyDescent="0.45">
      <c r="B13" s="160"/>
      <c r="C13" s="161"/>
      <c r="D13" s="43"/>
      <c r="E13" s="43"/>
      <c r="F13" s="43"/>
      <c r="G13" s="43"/>
      <c r="H13" s="43"/>
      <c r="I13" s="43"/>
      <c r="J13" s="43"/>
      <c r="K13" s="22"/>
      <c r="P13" s="5"/>
      <c r="Q13" s="5"/>
      <c r="R13" s="5"/>
      <c r="S13" s="5"/>
      <c r="T13" s="5"/>
      <c r="U13" s="5"/>
    </row>
    <row r="14" spans="2:23" ht="27.75" customHeight="1" thickBot="1" x14ac:dyDescent="0.5">
      <c r="B14" s="178" t="s">
        <v>1</v>
      </c>
      <c r="C14" s="179"/>
      <c r="D14" s="179"/>
      <c r="E14" s="180"/>
      <c r="F14" s="28" t="s">
        <v>37</v>
      </c>
      <c r="G14" s="181" t="s">
        <v>82</v>
      </c>
      <c r="H14" s="181"/>
      <c r="I14" s="184" t="s">
        <v>2</v>
      </c>
      <c r="J14" s="181"/>
      <c r="K14" s="185"/>
      <c r="P14" s="5"/>
      <c r="Q14" s="5"/>
      <c r="R14" s="5"/>
      <c r="S14" s="5"/>
      <c r="T14" s="5"/>
      <c r="U14" s="5"/>
    </row>
    <row r="15" spans="2:23" ht="31.5" customHeight="1" thickBot="1" x14ac:dyDescent="0.5">
      <c r="B15" s="132" t="s">
        <v>27</v>
      </c>
      <c r="C15" s="133"/>
      <c r="D15" s="133"/>
      <c r="E15" s="134"/>
      <c r="F15" s="26">
        <v>707790000</v>
      </c>
      <c r="G15" s="182">
        <f>'ص.و.5 '!F15</f>
        <v>672790000</v>
      </c>
      <c r="H15" s="183"/>
      <c r="I15" s="128">
        <f>F15-G15</f>
        <v>35000000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 t="shared" ref="F18:F23" si="0">I18+G18</f>
        <v>0</v>
      </c>
      <c r="G18" s="135">
        <f>'ص.و.5 '!F18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I19+G19</f>
        <v>70779000</v>
      </c>
      <c r="G19" s="135">
        <f>'ص.و.5 '!F19</f>
        <v>67279000</v>
      </c>
      <c r="H19" s="136"/>
      <c r="I19" s="139">
        <f>I15*B19</f>
        <v>3500000</v>
      </c>
      <c r="J19" s="140"/>
      <c r="K19" s="140"/>
      <c r="P19" s="5"/>
      <c r="Q19" s="5"/>
      <c r="R19" s="5"/>
      <c r="S19" s="5"/>
      <c r="T19" s="5"/>
      <c r="U19" s="5"/>
    </row>
    <row r="20" spans="1:21" ht="21" customHeight="1" x14ac:dyDescent="0.45">
      <c r="A20" s="4"/>
      <c r="B20" s="17"/>
      <c r="C20" s="130" t="s">
        <v>5</v>
      </c>
      <c r="D20" s="130"/>
      <c r="E20" s="130"/>
      <c r="F20" s="10">
        <f t="shared" si="0"/>
        <v>0</v>
      </c>
      <c r="G20" s="135">
        <f>'ص.و.5 '!F20</f>
        <v>0</v>
      </c>
      <c r="H20" s="136"/>
      <c r="I20" s="139">
        <f>I15*B20</f>
        <v>0</v>
      </c>
      <c r="J20" s="140"/>
      <c r="K20" s="140"/>
    </row>
    <row r="21" spans="1:21" ht="21" customHeight="1" x14ac:dyDescent="0.45">
      <c r="A21" s="4">
        <v>0.05</v>
      </c>
      <c r="B21" s="18">
        <v>0.05</v>
      </c>
      <c r="C21" s="130" t="s">
        <v>6</v>
      </c>
      <c r="D21" s="130"/>
      <c r="E21" s="130"/>
      <c r="F21" s="10">
        <f t="shared" si="0"/>
        <v>35389500</v>
      </c>
      <c r="G21" s="135">
        <f>'ص.و.5 '!F21</f>
        <v>33639500</v>
      </c>
      <c r="H21" s="136"/>
      <c r="I21" s="139">
        <f>I15*B21</f>
        <v>1750000</v>
      </c>
      <c r="J21" s="140"/>
      <c r="K21" s="140"/>
    </row>
    <row r="22" spans="1:21" ht="21" customHeight="1" x14ac:dyDescent="0.45">
      <c r="A22" s="4"/>
      <c r="B22" s="17"/>
      <c r="C22" s="130" t="s">
        <v>3</v>
      </c>
      <c r="D22" s="130"/>
      <c r="E22" s="130"/>
      <c r="F22" s="10">
        <f t="shared" si="0"/>
        <v>0</v>
      </c>
      <c r="G22" s="135">
        <f>'ص.و.5 '!F22</f>
        <v>0</v>
      </c>
      <c r="H22" s="136"/>
      <c r="I22" s="139">
        <f>I15*B22</f>
        <v>0</v>
      </c>
      <c r="J22" s="140"/>
      <c r="K22" s="140"/>
    </row>
    <row r="23" spans="1:21" ht="21" customHeight="1" thickBot="1" x14ac:dyDescent="0.5">
      <c r="A23" s="4"/>
      <c r="B23" s="23"/>
      <c r="C23" s="131" t="s">
        <v>19</v>
      </c>
      <c r="D23" s="131"/>
      <c r="E23" s="131"/>
      <c r="F23" s="27">
        <f t="shared" si="0"/>
        <v>0</v>
      </c>
      <c r="G23" s="176">
        <f>'ص.و.5 '!F23</f>
        <v>0</v>
      </c>
      <c r="H23" s="177"/>
      <c r="I23" s="193">
        <f>I15*B23</f>
        <v>0</v>
      </c>
      <c r="J23" s="194"/>
      <c r="K23" s="194"/>
    </row>
    <row r="24" spans="1:21" ht="21" customHeight="1" thickBot="1" x14ac:dyDescent="0.5">
      <c r="B24" s="225" t="s">
        <v>57</v>
      </c>
      <c r="C24" s="196"/>
      <c r="D24" s="196"/>
      <c r="E24" s="196"/>
      <c r="F24" s="30">
        <f>SUM(F18:F23)</f>
        <v>106168500</v>
      </c>
      <c r="G24" s="162">
        <f>SUM(G18:H23)</f>
        <v>100918500</v>
      </c>
      <c r="H24" s="163"/>
      <c r="I24" s="128">
        <f>SUM(I18:K23)</f>
        <v>5250000</v>
      </c>
      <c r="J24" s="192"/>
      <c r="K24" s="192"/>
    </row>
    <row r="25" spans="1:21" ht="21" customHeight="1" x14ac:dyDescent="0.45">
      <c r="B25" s="126" t="s">
        <v>7</v>
      </c>
      <c r="C25" s="127"/>
      <c r="D25" s="127"/>
      <c r="E25" s="127"/>
      <c r="F25" s="127"/>
      <c r="G25" s="127"/>
      <c r="H25" s="127"/>
      <c r="I25" s="186">
        <f>I15-I24</f>
        <v>29750000</v>
      </c>
      <c r="J25" s="187"/>
      <c r="K25" s="187"/>
    </row>
    <row r="26" spans="1:21" ht="21" customHeight="1" thickBot="1" x14ac:dyDescent="0.5">
      <c r="B26" s="37">
        <v>0.09</v>
      </c>
      <c r="C26" s="215" t="s">
        <v>8</v>
      </c>
      <c r="D26" s="215"/>
      <c r="E26" s="215"/>
      <c r="F26" s="215"/>
      <c r="G26" s="215"/>
      <c r="H26" s="215"/>
      <c r="I26" s="193">
        <f>I15*B26</f>
        <v>3150000</v>
      </c>
      <c r="J26" s="194"/>
      <c r="K26" s="194"/>
    </row>
    <row r="27" spans="1:21" ht="27" customHeight="1" thickTop="1" thickBot="1" x14ac:dyDescent="0.55000000000000004">
      <c r="B27" s="216" t="s">
        <v>9</v>
      </c>
      <c r="C27" s="217"/>
      <c r="D27" s="217"/>
      <c r="E27" s="217"/>
      <c r="F27" s="217"/>
      <c r="G27" s="217"/>
      <c r="H27" s="217"/>
      <c r="I27" s="218">
        <f>I25+I26</f>
        <v>32900000</v>
      </c>
      <c r="J27" s="219"/>
      <c r="K27" s="219"/>
    </row>
    <row r="28" spans="1:21" ht="20.25" customHeight="1" thickTop="1" x14ac:dyDescent="0.45">
      <c r="B28" s="244" t="s">
        <v>86</v>
      </c>
      <c r="C28" s="245"/>
      <c r="D28" s="245"/>
      <c r="E28" s="245"/>
      <c r="F28" s="245"/>
      <c r="G28" s="245"/>
      <c r="H28" s="245"/>
      <c r="I28" s="245"/>
      <c r="J28" s="245"/>
      <c r="K28" s="246"/>
    </row>
    <row r="29" spans="1:21" ht="20.25" customHeight="1" x14ac:dyDescent="0.45">
      <c r="B29" s="247"/>
      <c r="C29" s="248"/>
      <c r="D29" s="248"/>
      <c r="E29" s="248"/>
      <c r="F29" s="248"/>
      <c r="G29" s="248"/>
      <c r="H29" s="248"/>
      <c r="I29" s="248"/>
      <c r="J29" s="248"/>
      <c r="K29" s="249"/>
    </row>
    <row r="30" spans="1:21" ht="23.25" customHeight="1" x14ac:dyDescent="0.45">
      <c r="B30" s="223" t="s">
        <v>58</v>
      </c>
      <c r="C30" s="131"/>
      <c r="D30" s="131"/>
      <c r="E30" s="131"/>
      <c r="F30" s="223" t="s">
        <v>59</v>
      </c>
      <c r="G30" s="224"/>
      <c r="H30" s="223" t="s">
        <v>60</v>
      </c>
      <c r="I30" s="131"/>
      <c r="J30" s="131"/>
      <c r="K30" s="224"/>
    </row>
    <row r="31" spans="1:21" ht="23.25" customHeight="1" x14ac:dyDescent="0.45">
      <c r="B31" s="206"/>
      <c r="C31" s="207"/>
      <c r="D31" s="207"/>
      <c r="E31" s="207"/>
      <c r="F31" s="206"/>
      <c r="G31" s="208"/>
      <c r="H31" s="206"/>
      <c r="I31" s="207"/>
      <c r="J31" s="207"/>
      <c r="K31" s="208"/>
    </row>
    <row r="32" spans="1:21" ht="23.25" customHeight="1" x14ac:dyDescent="0.45">
      <c r="B32" s="238" t="s">
        <v>81</v>
      </c>
      <c r="C32" s="239"/>
      <c r="D32" s="239"/>
      <c r="E32" s="239"/>
      <c r="F32" s="206"/>
      <c r="G32" s="208"/>
      <c r="H32" s="206"/>
      <c r="I32" s="207"/>
      <c r="J32" s="207"/>
      <c r="K32" s="208"/>
    </row>
    <row r="33" spans="2:11" s="3" customFormat="1" ht="23.25" customHeight="1" x14ac:dyDescent="0.45">
      <c r="B33" s="206" t="s">
        <v>61</v>
      </c>
      <c r="C33" s="207"/>
      <c r="D33" s="207"/>
      <c r="E33" s="207"/>
      <c r="F33" s="206"/>
      <c r="G33" s="208"/>
      <c r="H33" s="206"/>
      <c r="I33" s="207"/>
      <c r="J33" s="207"/>
      <c r="K33" s="208"/>
    </row>
    <row r="34" spans="2:11" s="3" customFormat="1" ht="23.25" customHeight="1" x14ac:dyDescent="0.45">
      <c r="B34" s="206"/>
      <c r="C34" s="207"/>
      <c r="D34" s="207"/>
      <c r="E34" s="207"/>
      <c r="F34" s="206" t="s">
        <v>62</v>
      </c>
      <c r="G34" s="208"/>
      <c r="H34" s="206" t="s">
        <v>62</v>
      </c>
      <c r="I34" s="207"/>
      <c r="J34" s="207"/>
      <c r="K34" s="208"/>
    </row>
    <row r="35" spans="2:11" s="3" customFormat="1" ht="23.25" customHeight="1" x14ac:dyDescent="0.45">
      <c r="B35" s="238" t="s">
        <v>12</v>
      </c>
      <c r="C35" s="239"/>
      <c r="D35" s="239"/>
      <c r="E35" s="239"/>
      <c r="F35" s="238"/>
      <c r="G35" s="240"/>
      <c r="H35" s="238"/>
      <c r="I35" s="239"/>
      <c r="J35" s="239"/>
      <c r="K35" s="240"/>
    </row>
  </sheetData>
  <mergeCells count="66">
    <mergeCell ref="B32:E32"/>
    <mergeCell ref="F32:G33"/>
    <mergeCell ref="H32:K33"/>
    <mergeCell ref="B33:E33"/>
    <mergeCell ref="B34:E34"/>
    <mergeCell ref="F34:G35"/>
    <mergeCell ref="H34:K35"/>
    <mergeCell ref="B35:E35"/>
    <mergeCell ref="B27:H27"/>
    <mergeCell ref="I27:K27"/>
    <mergeCell ref="B28:K29"/>
    <mergeCell ref="B30:E30"/>
    <mergeCell ref="F30:G31"/>
    <mergeCell ref="H30:K31"/>
    <mergeCell ref="B31:E31"/>
    <mergeCell ref="C26:H26"/>
    <mergeCell ref="I26:K26"/>
    <mergeCell ref="C22:E22"/>
    <mergeCell ref="G22:H22"/>
    <mergeCell ref="I22:K22"/>
    <mergeCell ref="C23:E23"/>
    <mergeCell ref="G23:H23"/>
    <mergeCell ref="I23:K23"/>
    <mergeCell ref="B24:E24"/>
    <mergeCell ref="G24:H24"/>
    <mergeCell ref="I24:K24"/>
    <mergeCell ref="B25:H25"/>
    <mergeCell ref="I25:K25"/>
    <mergeCell ref="C20:E20"/>
    <mergeCell ref="G20:H20"/>
    <mergeCell ref="I20:K20"/>
    <mergeCell ref="C21:E21"/>
    <mergeCell ref="G21:H21"/>
    <mergeCell ref="I21:K21"/>
    <mergeCell ref="B16:K17"/>
    <mergeCell ref="C18:E18"/>
    <mergeCell ref="G18:H18"/>
    <mergeCell ref="I18:K18"/>
    <mergeCell ref="C19:E19"/>
    <mergeCell ref="G19:H19"/>
    <mergeCell ref="I19:K19"/>
    <mergeCell ref="B13:C13"/>
    <mergeCell ref="B14:E14"/>
    <mergeCell ref="G14:H14"/>
    <mergeCell ref="I14:K14"/>
    <mergeCell ref="B15:E15"/>
    <mergeCell ref="G15:H15"/>
    <mergeCell ref="I15:K15"/>
    <mergeCell ref="B12:F12"/>
    <mergeCell ref="B7:C7"/>
    <mergeCell ref="D7:E7"/>
    <mergeCell ref="G7:K7"/>
    <mergeCell ref="B8:C8"/>
    <mergeCell ref="D8:F8"/>
    <mergeCell ref="H8:K8"/>
    <mergeCell ref="D9:E9"/>
    <mergeCell ref="I9:K9"/>
    <mergeCell ref="D10:G10"/>
    <mergeCell ref="I10:J10"/>
    <mergeCell ref="B11:G11"/>
    <mergeCell ref="B6:K6"/>
    <mergeCell ref="G1:I1"/>
    <mergeCell ref="J1:K1"/>
    <mergeCell ref="G2:I2"/>
    <mergeCell ref="J2:K2"/>
    <mergeCell ref="B3:K3"/>
  </mergeCells>
  <pageMargins left="0.51181102362204722" right="0.51181102362204722" top="0.19685039370078741" bottom="0.98425196850393704" header="0.31496062992125984" footer="0.31496062992125984"/>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5"/>
  <sheetViews>
    <sheetView rightToLeft="1" view="pageBreakPreview" zoomScaleNormal="100" zoomScaleSheetLayoutView="100" workbookViewId="0">
      <selection activeCell="I19" sqref="G19:K19"/>
    </sheetView>
  </sheetViews>
  <sheetFormatPr defaultColWidth="9.140625" defaultRowHeight="18" x14ac:dyDescent="0.45"/>
  <cols>
    <col min="1" max="1" width="0.7109375" style="1" customWidth="1"/>
    <col min="2" max="2" width="3.7109375" style="1" customWidth="1"/>
    <col min="3" max="3" width="7.85546875" style="1" customWidth="1"/>
    <col min="4" max="4" width="8.5703125" style="1" customWidth="1"/>
    <col min="5" max="5" width="14.5703125" style="1" customWidth="1"/>
    <col min="6" max="6" width="19.140625" style="1" customWidth="1"/>
    <col min="7" max="8" width="9.85546875" style="1" customWidth="1"/>
    <col min="9" max="9" width="6.85546875" style="1" customWidth="1"/>
    <col min="10" max="10" width="9.7109375" style="1" customWidth="1"/>
    <col min="11" max="11" width="3.85546875" style="1" customWidth="1"/>
    <col min="12" max="16384" width="9.140625" style="1"/>
  </cols>
  <sheetData>
    <row r="1" spans="2:23" x14ac:dyDescent="0.45">
      <c r="G1" s="144" t="s">
        <v>67</v>
      </c>
      <c r="H1" s="144"/>
      <c r="I1" s="144"/>
      <c r="J1" s="122" t="s">
        <v>88</v>
      </c>
      <c r="K1" s="122"/>
    </row>
    <row r="2" spans="2:23" x14ac:dyDescent="0.45">
      <c r="G2" s="144" t="s">
        <v>68</v>
      </c>
      <c r="H2" s="144"/>
      <c r="I2" s="144"/>
      <c r="J2" s="122" t="s">
        <v>89</v>
      </c>
      <c r="K2" s="122"/>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159" t="s">
        <v>71</v>
      </c>
      <c r="H7" s="125"/>
      <c r="I7" s="125"/>
      <c r="J7" s="125"/>
      <c r="K7" s="234"/>
    </row>
    <row r="8" spans="2:23" ht="21" customHeight="1" x14ac:dyDescent="0.5">
      <c r="B8" s="235" t="s">
        <v>24</v>
      </c>
      <c r="C8" s="236"/>
      <c r="D8" s="241" t="s">
        <v>91</v>
      </c>
      <c r="E8" s="242"/>
      <c r="F8" s="243"/>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46"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87</v>
      </c>
      <c r="C11" s="121"/>
      <c r="D11" s="121"/>
      <c r="E11" s="121"/>
      <c r="F11" s="121"/>
      <c r="G11" s="121"/>
      <c r="H11" s="9"/>
      <c r="I11" s="9"/>
      <c r="J11" s="9"/>
      <c r="K11" s="15"/>
      <c r="P11" s="5"/>
      <c r="Q11" s="5"/>
      <c r="R11" s="5"/>
      <c r="S11" s="5"/>
      <c r="T11" s="5"/>
      <c r="U11" s="5"/>
    </row>
    <row r="12" spans="2:23" ht="21.75" customHeight="1" x14ac:dyDescent="0.45">
      <c r="B12" s="146" t="s">
        <v>76</v>
      </c>
      <c r="C12" s="147"/>
      <c r="D12" s="147"/>
      <c r="E12" s="147"/>
      <c r="F12" s="147"/>
      <c r="G12" s="8"/>
      <c r="H12" s="8"/>
      <c r="I12" s="8"/>
      <c r="J12" s="8"/>
      <c r="K12" s="16"/>
      <c r="P12" s="5"/>
      <c r="Q12" s="5"/>
      <c r="R12" s="5"/>
      <c r="S12" s="5"/>
      <c r="T12" s="5"/>
      <c r="U12" s="5"/>
    </row>
    <row r="13" spans="2:23" ht="2.25" customHeight="1" x14ac:dyDescent="0.45">
      <c r="B13" s="160"/>
      <c r="C13" s="161"/>
      <c r="D13" s="45"/>
      <c r="E13" s="45"/>
      <c r="F13" s="45"/>
      <c r="G13" s="45"/>
      <c r="H13" s="45"/>
      <c r="I13" s="45"/>
      <c r="J13" s="45"/>
      <c r="K13" s="22"/>
      <c r="P13" s="5"/>
      <c r="Q13" s="5"/>
      <c r="R13" s="5"/>
      <c r="S13" s="5"/>
      <c r="T13" s="5"/>
      <c r="U13" s="5"/>
    </row>
    <row r="14" spans="2:23" ht="27.75" customHeight="1" thickBot="1" x14ac:dyDescent="0.5">
      <c r="B14" s="178" t="s">
        <v>1</v>
      </c>
      <c r="C14" s="179"/>
      <c r="D14" s="179"/>
      <c r="E14" s="180"/>
      <c r="F14" s="28" t="s">
        <v>37</v>
      </c>
      <c r="G14" s="181" t="s">
        <v>82</v>
      </c>
      <c r="H14" s="181"/>
      <c r="I14" s="184" t="s">
        <v>2</v>
      </c>
      <c r="J14" s="181"/>
      <c r="K14" s="185"/>
      <c r="P14" s="5"/>
      <c r="Q14" s="5"/>
      <c r="R14" s="5"/>
      <c r="S14" s="5"/>
      <c r="T14" s="5"/>
      <c r="U14" s="5"/>
    </row>
    <row r="15" spans="2:23" ht="31.5" customHeight="1" thickBot="1" x14ac:dyDescent="0.5">
      <c r="B15" s="132" t="s">
        <v>27</v>
      </c>
      <c r="C15" s="133"/>
      <c r="D15" s="133"/>
      <c r="E15" s="134"/>
      <c r="F15" s="26">
        <f>707790000+255000000</f>
        <v>962790000</v>
      </c>
      <c r="G15" s="182">
        <f>'ص.و.6 '!F15</f>
        <v>707790000</v>
      </c>
      <c r="H15" s="183"/>
      <c r="I15" s="128">
        <f>F15-G15</f>
        <v>255000000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 t="shared" ref="F18:F23" si="0">I18+G18</f>
        <v>0</v>
      </c>
      <c r="G18" s="135">
        <f>'ص.و.5 '!F18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I19+G19</f>
        <v>96279000</v>
      </c>
      <c r="G19" s="135">
        <f>'ص.و.6 '!F19</f>
        <v>70779000</v>
      </c>
      <c r="H19" s="136"/>
      <c r="I19" s="139">
        <f>I15*B19</f>
        <v>25500000</v>
      </c>
      <c r="J19" s="140"/>
      <c r="K19" s="140"/>
      <c r="P19" s="5"/>
      <c r="Q19" s="5"/>
      <c r="R19" s="5"/>
      <c r="S19" s="5"/>
      <c r="T19" s="5"/>
      <c r="U19" s="5"/>
    </row>
    <row r="20" spans="1:21" ht="21" customHeight="1" x14ac:dyDescent="0.45">
      <c r="A20" s="4"/>
      <c r="B20" s="17"/>
      <c r="C20" s="130" t="s">
        <v>5</v>
      </c>
      <c r="D20" s="130"/>
      <c r="E20" s="130"/>
      <c r="F20" s="10">
        <f t="shared" si="0"/>
        <v>0</v>
      </c>
      <c r="G20" s="135">
        <f>'ص.و.5 '!F20</f>
        <v>0</v>
      </c>
      <c r="H20" s="136"/>
      <c r="I20" s="139">
        <f>I15*B20</f>
        <v>0</v>
      </c>
      <c r="J20" s="140"/>
      <c r="K20" s="140"/>
    </row>
    <row r="21" spans="1:21" ht="21" customHeight="1" x14ac:dyDescent="0.45">
      <c r="A21" s="4">
        <v>0.05</v>
      </c>
      <c r="B21" s="18">
        <v>0.05</v>
      </c>
      <c r="C21" s="130" t="s">
        <v>6</v>
      </c>
      <c r="D21" s="130"/>
      <c r="E21" s="130"/>
      <c r="F21" s="10">
        <f t="shared" si="0"/>
        <v>48139500</v>
      </c>
      <c r="G21" s="135">
        <f>'ص.و.6 '!F21</f>
        <v>35389500</v>
      </c>
      <c r="H21" s="136"/>
      <c r="I21" s="139">
        <f>I15*B21</f>
        <v>12750000</v>
      </c>
      <c r="J21" s="140"/>
      <c r="K21" s="140"/>
    </row>
    <row r="22" spans="1:21" ht="21" customHeight="1" x14ac:dyDescent="0.45">
      <c r="A22" s="4"/>
      <c r="B22" s="17"/>
      <c r="C22" s="130" t="s">
        <v>3</v>
      </c>
      <c r="D22" s="130"/>
      <c r="E22" s="130"/>
      <c r="F22" s="10">
        <f t="shared" si="0"/>
        <v>0</v>
      </c>
      <c r="G22" s="135">
        <f>'ص.و.5 '!F22</f>
        <v>0</v>
      </c>
      <c r="H22" s="136"/>
      <c r="I22" s="139">
        <f>I15*B22</f>
        <v>0</v>
      </c>
      <c r="J22" s="140"/>
      <c r="K22" s="140"/>
    </row>
    <row r="23" spans="1:21" ht="21" customHeight="1" thickBot="1" x14ac:dyDescent="0.5">
      <c r="A23" s="4"/>
      <c r="B23" s="23"/>
      <c r="C23" s="131" t="s">
        <v>19</v>
      </c>
      <c r="D23" s="131"/>
      <c r="E23" s="131"/>
      <c r="F23" s="27">
        <f t="shared" si="0"/>
        <v>0</v>
      </c>
      <c r="G23" s="176">
        <f>'ص.و.5 '!F23</f>
        <v>0</v>
      </c>
      <c r="H23" s="177"/>
      <c r="I23" s="193">
        <f>I15*B23</f>
        <v>0</v>
      </c>
      <c r="J23" s="194"/>
      <c r="K23" s="194"/>
    </row>
    <row r="24" spans="1:21" ht="21" customHeight="1" thickBot="1" x14ac:dyDescent="0.5">
      <c r="B24" s="225" t="s">
        <v>57</v>
      </c>
      <c r="C24" s="196"/>
      <c r="D24" s="196"/>
      <c r="E24" s="196"/>
      <c r="F24" s="30">
        <f>SUM(F18:F23)</f>
        <v>144418500</v>
      </c>
      <c r="G24" s="162">
        <f>SUM(G18:H23)</f>
        <v>106168500</v>
      </c>
      <c r="H24" s="163"/>
      <c r="I24" s="128">
        <f>SUM(I18:K23)</f>
        <v>38250000</v>
      </c>
      <c r="J24" s="192"/>
      <c r="K24" s="192"/>
    </row>
    <row r="25" spans="1:21" ht="21" customHeight="1" x14ac:dyDescent="0.45">
      <c r="B25" s="126" t="s">
        <v>7</v>
      </c>
      <c r="C25" s="127"/>
      <c r="D25" s="127"/>
      <c r="E25" s="127"/>
      <c r="F25" s="127"/>
      <c r="G25" s="127"/>
      <c r="H25" s="127"/>
      <c r="I25" s="186">
        <f>I15-I24</f>
        <v>216750000</v>
      </c>
      <c r="J25" s="187"/>
      <c r="K25" s="187"/>
    </row>
    <row r="26" spans="1:21" ht="21" customHeight="1" thickBot="1" x14ac:dyDescent="0.5">
      <c r="B26" s="37">
        <v>0.09</v>
      </c>
      <c r="C26" s="215" t="s">
        <v>8</v>
      </c>
      <c r="D26" s="215"/>
      <c r="E26" s="215"/>
      <c r="F26" s="215"/>
      <c r="G26" s="215"/>
      <c r="H26" s="215"/>
      <c r="I26" s="193">
        <v>0</v>
      </c>
      <c r="J26" s="194"/>
      <c r="K26" s="194"/>
    </row>
    <row r="27" spans="1:21" ht="27" customHeight="1" thickTop="1" thickBot="1" x14ac:dyDescent="0.55000000000000004">
      <c r="B27" s="216" t="s">
        <v>9</v>
      </c>
      <c r="C27" s="217"/>
      <c r="D27" s="217"/>
      <c r="E27" s="217"/>
      <c r="F27" s="217"/>
      <c r="G27" s="217"/>
      <c r="H27" s="217"/>
      <c r="I27" s="218">
        <f>I25+I26</f>
        <v>216750000</v>
      </c>
      <c r="J27" s="219"/>
      <c r="K27" s="219"/>
    </row>
    <row r="28" spans="1:21" ht="20.25" customHeight="1" thickTop="1" x14ac:dyDescent="0.45">
      <c r="B28" s="244" t="s">
        <v>90</v>
      </c>
      <c r="C28" s="245"/>
      <c r="D28" s="245"/>
      <c r="E28" s="245"/>
      <c r="F28" s="245"/>
      <c r="G28" s="245"/>
      <c r="H28" s="245"/>
      <c r="I28" s="245"/>
      <c r="J28" s="245"/>
      <c r="K28" s="246"/>
    </row>
    <row r="29" spans="1:21" ht="20.25" customHeight="1" x14ac:dyDescent="0.45">
      <c r="B29" s="247"/>
      <c r="C29" s="248"/>
      <c r="D29" s="248"/>
      <c r="E29" s="248"/>
      <c r="F29" s="248"/>
      <c r="G29" s="248"/>
      <c r="H29" s="248"/>
      <c r="I29" s="248"/>
      <c r="J29" s="248"/>
      <c r="K29" s="249"/>
    </row>
    <row r="30" spans="1:21" ht="23.25" customHeight="1" x14ac:dyDescent="0.45">
      <c r="B30" s="223" t="s">
        <v>58</v>
      </c>
      <c r="C30" s="131"/>
      <c r="D30" s="131"/>
      <c r="E30" s="131"/>
      <c r="F30" s="223" t="s">
        <v>59</v>
      </c>
      <c r="G30" s="224"/>
      <c r="H30" s="223" t="s">
        <v>60</v>
      </c>
      <c r="I30" s="131"/>
      <c r="J30" s="131"/>
      <c r="K30" s="224"/>
    </row>
    <row r="31" spans="1:21" ht="23.25" customHeight="1" x14ac:dyDescent="0.45">
      <c r="B31" s="206"/>
      <c r="C31" s="207"/>
      <c r="D31" s="207"/>
      <c r="E31" s="207"/>
      <c r="F31" s="206"/>
      <c r="G31" s="208"/>
      <c r="H31" s="206"/>
      <c r="I31" s="207"/>
      <c r="J31" s="207"/>
      <c r="K31" s="208"/>
    </row>
    <row r="32" spans="1:21" ht="23.25" customHeight="1" x14ac:dyDescent="0.45">
      <c r="B32" s="238" t="s">
        <v>81</v>
      </c>
      <c r="C32" s="239"/>
      <c r="D32" s="239"/>
      <c r="E32" s="239"/>
      <c r="F32" s="206"/>
      <c r="G32" s="208"/>
      <c r="H32" s="206"/>
      <c r="I32" s="207"/>
      <c r="J32" s="207"/>
      <c r="K32" s="208"/>
    </row>
    <row r="33" spans="2:11" s="3" customFormat="1" ht="23.25" customHeight="1" x14ac:dyDescent="0.45">
      <c r="B33" s="206" t="s">
        <v>61</v>
      </c>
      <c r="C33" s="207"/>
      <c r="D33" s="207"/>
      <c r="E33" s="207"/>
      <c r="F33" s="206"/>
      <c r="G33" s="208"/>
      <c r="H33" s="206"/>
      <c r="I33" s="207"/>
      <c r="J33" s="207"/>
      <c r="K33" s="208"/>
    </row>
    <row r="34" spans="2:11" s="3" customFormat="1" ht="23.25" customHeight="1" x14ac:dyDescent="0.45">
      <c r="B34" s="206"/>
      <c r="C34" s="207"/>
      <c r="D34" s="207"/>
      <c r="E34" s="207"/>
      <c r="F34" s="206" t="s">
        <v>62</v>
      </c>
      <c r="G34" s="208"/>
      <c r="H34" s="206" t="s">
        <v>62</v>
      </c>
      <c r="I34" s="207"/>
      <c r="J34" s="207"/>
      <c r="K34" s="208"/>
    </row>
    <row r="35" spans="2:11" s="3" customFormat="1" ht="23.25" customHeight="1" x14ac:dyDescent="0.45">
      <c r="B35" s="238" t="s">
        <v>12</v>
      </c>
      <c r="C35" s="239"/>
      <c r="D35" s="239"/>
      <c r="E35" s="239"/>
      <c r="F35" s="238"/>
      <c r="G35" s="240"/>
      <c r="H35" s="238"/>
      <c r="I35" s="239"/>
      <c r="J35" s="239"/>
      <c r="K35" s="240"/>
    </row>
  </sheetData>
  <mergeCells count="66">
    <mergeCell ref="B32:E32"/>
    <mergeCell ref="F32:G33"/>
    <mergeCell ref="H32:K33"/>
    <mergeCell ref="B33:E33"/>
    <mergeCell ref="B34:E34"/>
    <mergeCell ref="F34:G35"/>
    <mergeCell ref="H34:K35"/>
    <mergeCell ref="B35:E35"/>
    <mergeCell ref="B27:H27"/>
    <mergeCell ref="I27:K27"/>
    <mergeCell ref="B28:K29"/>
    <mergeCell ref="B30:E30"/>
    <mergeCell ref="F30:G31"/>
    <mergeCell ref="H30:K31"/>
    <mergeCell ref="B31:E31"/>
    <mergeCell ref="C26:H26"/>
    <mergeCell ref="I26:K26"/>
    <mergeCell ref="C22:E22"/>
    <mergeCell ref="G22:H22"/>
    <mergeCell ref="I22:K22"/>
    <mergeCell ref="C23:E23"/>
    <mergeCell ref="G23:H23"/>
    <mergeCell ref="I23:K23"/>
    <mergeCell ref="B24:E24"/>
    <mergeCell ref="G24:H24"/>
    <mergeCell ref="I24:K24"/>
    <mergeCell ref="B25:H25"/>
    <mergeCell ref="I25:K25"/>
    <mergeCell ref="C20:E20"/>
    <mergeCell ref="G20:H20"/>
    <mergeCell ref="I20:K20"/>
    <mergeCell ref="C21:E21"/>
    <mergeCell ref="G21:H21"/>
    <mergeCell ref="I21:K21"/>
    <mergeCell ref="B16:K17"/>
    <mergeCell ref="C18:E18"/>
    <mergeCell ref="G18:H18"/>
    <mergeCell ref="I18:K18"/>
    <mergeCell ref="C19:E19"/>
    <mergeCell ref="G19:H19"/>
    <mergeCell ref="I19:K19"/>
    <mergeCell ref="B13:C13"/>
    <mergeCell ref="B14:E14"/>
    <mergeCell ref="G14:H14"/>
    <mergeCell ref="I14:K14"/>
    <mergeCell ref="B15:E15"/>
    <mergeCell ref="G15:H15"/>
    <mergeCell ref="I15:K15"/>
    <mergeCell ref="B12:F12"/>
    <mergeCell ref="B7:C7"/>
    <mergeCell ref="D7:E7"/>
    <mergeCell ref="G7:K7"/>
    <mergeCell ref="B8:C8"/>
    <mergeCell ref="D8:F8"/>
    <mergeCell ref="H8:K8"/>
    <mergeCell ref="D9:E9"/>
    <mergeCell ref="I9:K9"/>
    <mergeCell ref="D10:G10"/>
    <mergeCell ref="I10:J10"/>
    <mergeCell ref="B11:G11"/>
    <mergeCell ref="B6:K6"/>
    <mergeCell ref="G1:I1"/>
    <mergeCell ref="J1:K1"/>
    <mergeCell ref="G2:I2"/>
    <mergeCell ref="J2:K2"/>
    <mergeCell ref="B3:K3"/>
  </mergeCells>
  <pageMargins left="0.51181102362204722" right="0.51181102362204722" top="0.19685039370078741" bottom="0.98425196850393704" header="0.31496062992125984" footer="0.31496062992125984"/>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35"/>
  <sheetViews>
    <sheetView rightToLeft="1" view="pageBreakPreview" zoomScaleNormal="100" zoomScaleSheetLayoutView="100" workbookViewId="0">
      <selection activeCell="G19" sqref="G19:K19"/>
    </sheetView>
  </sheetViews>
  <sheetFormatPr defaultColWidth="9.140625" defaultRowHeight="18" x14ac:dyDescent="0.45"/>
  <cols>
    <col min="1" max="1" width="0.7109375" style="1" customWidth="1"/>
    <col min="2" max="2" width="3.7109375" style="1" customWidth="1"/>
    <col min="3" max="3" width="7.85546875" style="1" customWidth="1"/>
    <col min="4" max="4" width="8.5703125" style="1" customWidth="1"/>
    <col min="5" max="5" width="14.5703125" style="1" customWidth="1"/>
    <col min="6" max="6" width="19.140625" style="1" customWidth="1"/>
    <col min="7" max="8" width="9.85546875" style="1" customWidth="1"/>
    <col min="9" max="9" width="6.85546875" style="1" customWidth="1"/>
    <col min="10" max="10" width="9.7109375" style="1" customWidth="1"/>
    <col min="11" max="11" width="3.85546875" style="1" customWidth="1"/>
    <col min="12" max="16384" width="9.140625" style="1"/>
  </cols>
  <sheetData>
    <row r="1" spans="2:23" x14ac:dyDescent="0.45">
      <c r="G1" s="144" t="s">
        <v>67</v>
      </c>
      <c r="H1" s="144"/>
      <c r="I1" s="144"/>
      <c r="J1" s="122" t="s">
        <v>92</v>
      </c>
      <c r="K1" s="122"/>
    </row>
    <row r="2" spans="2:23" x14ac:dyDescent="0.45">
      <c r="G2" s="144" t="s">
        <v>68</v>
      </c>
      <c r="H2" s="144"/>
      <c r="I2" s="144"/>
      <c r="J2" s="122" t="s">
        <v>89</v>
      </c>
      <c r="K2" s="122"/>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159" t="s">
        <v>71</v>
      </c>
      <c r="H7" s="125"/>
      <c r="I7" s="125"/>
      <c r="J7" s="125"/>
      <c r="K7" s="234"/>
    </row>
    <row r="8" spans="2:23" ht="21" customHeight="1" x14ac:dyDescent="0.5">
      <c r="B8" s="235" t="s">
        <v>24</v>
      </c>
      <c r="C8" s="236"/>
      <c r="D8" s="241" t="s">
        <v>93</v>
      </c>
      <c r="E8" s="242"/>
      <c r="F8" s="243"/>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46"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94</v>
      </c>
      <c r="C11" s="121"/>
      <c r="D11" s="121"/>
      <c r="E11" s="121"/>
      <c r="F11" s="121"/>
      <c r="G11" s="121"/>
      <c r="H11" s="9"/>
      <c r="I11" s="9"/>
      <c r="J11" s="9"/>
      <c r="K11" s="15"/>
      <c r="P11" s="5"/>
      <c r="Q11" s="5"/>
      <c r="R11" s="5"/>
      <c r="S11" s="5"/>
      <c r="T11" s="5"/>
      <c r="U11" s="5"/>
    </row>
    <row r="12" spans="2:23" ht="21.75" customHeight="1" x14ac:dyDescent="0.45">
      <c r="B12" s="146" t="s">
        <v>76</v>
      </c>
      <c r="C12" s="147"/>
      <c r="D12" s="147"/>
      <c r="E12" s="147"/>
      <c r="F12" s="147"/>
      <c r="G12" s="8"/>
      <c r="H12" s="8"/>
      <c r="I12" s="8"/>
      <c r="J12" s="8"/>
      <c r="K12" s="16"/>
      <c r="P12" s="5"/>
      <c r="Q12" s="5"/>
      <c r="R12" s="5"/>
      <c r="S12" s="5"/>
      <c r="T12" s="5"/>
      <c r="U12" s="5"/>
    </row>
    <row r="13" spans="2:23" ht="2.25" customHeight="1" x14ac:dyDescent="0.45">
      <c r="B13" s="160"/>
      <c r="C13" s="161"/>
      <c r="D13" s="45"/>
      <c r="E13" s="45"/>
      <c r="F13" s="45"/>
      <c r="G13" s="45"/>
      <c r="H13" s="45"/>
      <c r="I13" s="45"/>
      <c r="J13" s="45"/>
      <c r="K13" s="22"/>
      <c r="P13" s="5"/>
      <c r="Q13" s="5"/>
      <c r="R13" s="5"/>
      <c r="S13" s="5"/>
      <c r="T13" s="5"/>
      <c r="U13" s="5"/>
    </row>
    <row r="14" spans="2:23" ht="27.75" customHeight="1" thickBot="1" x14ac:dyDescent="0.5">
      <c r="B14" s="178" t="s">
        <v>1</v>
      </c>
      <c r="C14" s="179"/>
      <c r="D14" s="179"/>
      <c r="E14" s="180"/>
      <c r="F14" s="28" t="s">
        <v>37</v>
      </c>
      <c r="G14" s="181" t="s">
        <v>82</v>
      </c>
      <c r="H14" s="181"/>
      <c r="I14" s="184" t="s">
        <v>2</v>
      </c>
      <c r="J14" s="181"/>
      <c r="K14" s="185"/>
      <c r="P14" s="5"/>
      <c r="Q14" s="5"/>
      <c r="R14" s="5"/>
      <c r="S14" s="5"/>
      <c r="T14" s="5"/>
      <c r="U14" s="5"/>
    </row>
    <row r="15" spans="2:23" ht="31.5" customHeight="1" thickBot="1" x14ac:dyDescent="0.5">
      <c r="B15" s="132" t="s">
        <v>27</v>
      </c>
      <c r="C15" s="133"/>
      <c r="D15" s="133"/>
      <c r="E15" s="134"/>
      <c r="F15" s="26">
        <f>962790000+21000000</f>
        <v>983790000</v>
      </c>
      <c r="G15" s="182">
        <f>ص.و.7!F15</f>
        <v>962790000</v>
      </c>
      <c r="H15" s="183"/>
      <c r="I15" s="128">
        <f>F15-G15</f>
        <v>21000000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 t="shared" ref="F18:F23" si="0">I18+G18</f>
        <v>0</v>
      </c>
      <c r="G18" s="135">
        <f>'ص.و.5 '!F18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I19+G19</f>
        <v>98379000</v>
      </c>
      <c r="G19" s="135">
        <f>ص.و.7!F19</f>
        <v>96279000</v>
      </c>
      <c r="H19" s="136"/>
      <c r="I19" s="139">
        <f>I15*B19</f>
        <v>2100000</v>
      </c>
      <c r="J19" s="140"/>
      <c r="K19" s="140"/>
      <c r="P19" s="5"/>
      <c r="Q19" s="5"/>
      <c r="R19" s="5"/>
      <c r="S19" s="5"/>
      <c r="T19" s="5"/>
      <c r="U19" s="5"/>
    </row>
    <row r="20" spans="1:21" ht="21" customHeight="1" x14ac:dyDescent="0.45">
      <c r="A20" s="4"/>
      <c r="B20" s="17"/>
      <c r="C20" s="130" t="s">
        <v>5</v>
      </c>
      <c r="D20" s="130"/>
      <c r="E20" s="130"/>
      <c r="F20" s="10">
        <f t="shared" si="0"/>
        <v>0</v>
      </c>
      <c r="G20" s="135">
        <f>'ص.و.5 '!F20</f>
        <v>0</v>
      </c>
      <c r="H20" s="136"/>
      <c r="I20" s="139">
        <f>I15*B20</f>
        <v>0</v>
      </c>
      <c r="J20" s="140"/>
      <c r="K20" s="140"/>
    </row>
    <row r="21" spans="1:21" ht="21" customHeight="1" x14ac:dyDescent="0.45">
      <c r="A21" s="4">
        <v>0.05</v>
      </c>
      <c r="B21" s="18">
        <v>0.05</v>
      </c>
      <c r="C21" s="130" t="s">
        <v>6</v>
      </c>
      <c r="D21" s="130"/>
      <c r="E21" s="130"/>
      <c r="F21" s="10">
        <f t="shared" si="0"/>
        <v>49189500</v>
      </c>
      <c r="G21" s="135">
        <f>ص.و.7!F21</f>
        <v>48139500</v>
      </c>
      <c r="H21" s="136"/>
      <c r="I21" s="139">
        <f>I15*B21</f>
        <v>1050000</v>
      </c>
      <c r="J21" s="140"/>
      <c r="K21" s="140"/>
    </row>
    <row r="22" spans="1:21" ht="21" customHeight="1" x14ac:dyDescent="0.45">
      <c r="A22" s="4"/>
      <c r="B22" s="17"/>
      <c r="C22" s="130" t="s">
        <v>3</v>
      </c>
      <c r="D22" s="130"/>
      <c r="E22" s="130"/>
      <c r="F22" s="10">
        <f t="shared" si="0"/>
        <v>0</v>
      </c>
      <c r="G22" s="135">
        <f>'ص.و.5 '!F22</f>
        <v>0</v>
      </c>
      <c r="H22" s="136"/>
      <c r="I22" s="139">
        <f>I15*B22</f>
        <v>0</v>
      </c>
      <c r="J22" s="140"/>
      <c r="K22" s="140"/>
    </row>
    <row r="23" spans="1:21" ht="21" customHeight="1" thickBot="1" x14ac:dyDescent="0.5">
      <c r="A23" s="4"/>
      <c r="B23" s="23"/>
      <c r="C23" s="131" t="s">
        <v>19</v>
      </c>
      <c r="D23" s="131"/>
      <c r="E23" s="131"/>
      <c r="F23" s="27">
        <f t="shared" si="0"/>
        <v>0</v>
      </c>
      <c r="G23" s="176">
        <f>'ص.و.5 '!F23</f>
        <v>0</v>
      </c>
      <c r="H23" s="177"/>
      <c r="I23" s="193">
        <f>I15*B23</f>
        <v>0</v>
      </c>
      <c r="J23" s="194"/>
      <c r="K23" s="194"/>
    </row>
    <row r="24" spans="1:21" ht="21" customHeight="1" thickBot="1" x14ac:dyDescent="0.5">
      <c r="B24" s="225" t="s">
        <v>57</v>
      </c>
      <c r="C24" s="196"/>
      <c r="D24" s="196"/>
      <c r="E24" s="196"/>
      <c r="F24" s="30">
        <f>SUM(F18:F23)</f>
        <v>147568500</v>
      </c>
      <c r="G24" s="162">
        <f>SUM(G18:H23)</f>
        <v>144418500</v>
      </c>
      <c r="H24" s="163"/>
      <c r="I24" s="128">
        <f>SUM(I18:K23)</f>
        <v>3150000</v>
      </c>
      <c r="J24" s="192"/>
      <c r="K24" s="192"/>
    </row>
    <row r="25" spans="1:21" ht="21" customHeight="1" x14ac:dyDescent="0.45">
      <c r="B25" s="126" t="s">
        <v>7</v>
      </c>
      <c r="C25" s="127"/>
      <c r="D25" s="127"/>
      <c r="E25" s="127"/>
      <c r="F25" s="127"/>
      <c r="G25" s="127"/>
      <c r="H25" s="127"/>
      <c r="I25" s="186">
        <f>I15-I24</f>
        <v>17850000</v>
      </c>
      <c r="J25" s="187"/>
      <c r="K25" s="187"/>
    </row>
    <row r="26" spans="1:21" ht="21" customHeight="1" thickBot="1" x14ac:dyDescent="0.5">
      <c r="B26" s="37">
        <v>0.09</v>
      </c>
      <c r="C26" s="215" t="s">
        <v>8</v>
      </c>
      <c r="D26" s="215"/>
      <c r="E26" s="215"/>
      <c r="F26" s="215"/>
      <c r="G26" s="215"/>
      <c r="H26" s="215"/>
      <c r="I26" s="193">
        <f>I15*B26</f>
        <v>1890000</v>
      </c>
      <c r="J26" s="194"/>
      <c r="K26" s="194"/>
    </row>
    <row r="27" spans="1:21" ht="27" customHeight="1" thickTop="1" thickBot="1" x14ac:dyDescent="0.55000000000000004">
      <c r="B27" s="216" t="s">
        <v>9</v>
      </c>
      <c r="C27" s="217"/>
      <c r="D27" s="217"/>
      <c r="E27" s="217"/>
      <c r="F27" s="217"/>
      <c r="G27" s="217"/>
      <c r="H27" s="217"/>
      <c r="I27" s="218">
        <f>I25+I26</f>
        <v>19740000</v>
      </c>
      <c r="J27" s="219"/>
      <c r="K27" s="219"/>
    </row>
    <row r="28" spans="1:21" ht="20.25" customHeight="1" thickTop="1" x14ac:dyDescent="0.45">
      <c r="B28" s="244" t="s">
        <v>86</v>
      </c>
      <c r="C28" s="245"/>
      <c r="D28" s="245"/>
      <c r="E28" s="245"/>
      <c r="F28" s="245"/>
      <c r="G28" s="245"/>
      <c r="H28" s="245"/>
      <c r="I28" s="245"/>
      <c r="J28" s="245"/>
      <c r="K28" s="246"/>
    </row>
    <row r="29" spans="1:21" ht="20.25" customHeight="1" x14ac:dyDescent="0.45">
      <c r="B29" s="247"/>
      <c r="C29" s="248"/>
      <c r="D29" s="248"/>
      <c r="E29" s="248"/>
      <c r="F29" s="248"/>
      <c r="G29" s="248"/>
      <c r="H29" s="248"/>
      <c r="I29" s="248"/>
      <c r="J29" s="248"/>
      <c r="K29" s="249"/>
    </row>
    <row r="30" spans="1:21" ht="23.25" customHeight="1" x14ac:dyDescent="0.45">
      <c r="B30" s="223" t="s">
        <v>58</v>
      </c>
      <c r="C30" s="131"/>
      <c r="D30" s="131"/>
      <c r="E30" s="131"/>
      <c r="F30" s="223" t="s">
        <v>59</v>
      </c>
      <c r="G30" s="224"/>
      <c r="H30" s="223" t="s">
        <v>60</v>
      </c>
      <c r="I30" s="131"/>
      <c r="J30" s="131"/>
      <c r="K30" s="224"/>
    </row>
    <row r="31" spans="1:21" ht="23.25" customHeight="1" x14ac:dyDescent="0.45">
      <c r="B31" s="206"/>
      <c r="C31" s="207"/>
      <c r="D31" s="207"/>
      <c r="E31" s="207"/>
      <c r="F31" s="206"/>
      <c r="G31" s="208"/>
      <c r="H31" s="206"/>
      <c r="I31" s="207"/>
      <c r="J31" s="207"/>
      <c r="K31" s="208"/>
    </row>
    <row r="32" spans="1:21" ht="23.25" customHeight="1" x14ac:dyDescent="0.45">
      <c r="B32" s="238" t="s">
        <v>81</v>
      </c>
      <c r="C32" s="239"/>
      <c r="D32" s="239"/>
      <c r="E32" s="239"/>
      <c r="F32" s="206"/>
      <c r="G32" s="208"/>
      <c r="H32" s="206"/>
      <c r="I32" s="207"/>
      <c r="J32" s="207"/>
      <c r="K32" s="208"/>
    </row>
    <row r="33" spans="2:11" s="3" customFormat="1" ht="23.25" customHeight="1" x14ac:dyDescent="0.45">
      <c r="B33" s="206" t="s">
        <v>61</v>
      </c>
      <c r="C33" s="207"/>
      <c r="D33" s="207"/>
      <c r="E33" s="207"/>
      <c r="F33" s="206"/>
      <c r="G33" s="208"/>
      <c r="H33" s="206"/>
      <c r="I33" s="207"/>
      <c r="J33" s="207"/>
      <c r="K33" s="208"/>
    </row>
    <row r="34" spans="2:11" s="3" customFormat="1" ht="23.25" customHeight="1" x14ac:dyDescent="0.45">
      <c r="B34" s="206"/>
      <c r="C34" s="207"/>
      <c r="D34" s="207"/>
      <c r="E34" s="207"/>
      <c r="F34" s="206" t="s">
        <v>62</v>
      </c>
      <c r="G34" s="208"/>
      <c r="H34" s="206" t="s">
        <v>62</v>
      </c>
      <c r="I34" s="207"/>
      <c r="J34" s="207"/>
      <c r="K34" s="208"/>
    </row>
    <row r="35" spans="2:11" s="3" customFormat="1" ht="23.25" customHeight="1" x14ac:dyDescent="0.45">
      <c r="B35" s="238" t="s">
        <v>12</v>
      </c>
      <c r="C35" s="239"/>
      <c r="D35" s="239"/>
      <c r="E35" s="239"/>
      <c r="F35" s="238"/>
      <c r="G35" s="240"/>
      <c r="H35" s="238"/>
      <c r="I35" s="239"/>
      <c r="J35" s="239"/>
      <c r="K35" s="240"/>
    </row>
  </sheetData>
  <mergeCells count="66">
    <mergeCell ref="B32:E32"/>
    <mergeCell ref="F32:G33"/>
    <mergeCell ref="H32:K33"/>
    <mergeCell ref="B33:E33"/>
    <mergeCell ref="B34:E34"/>
    <mergeCell ref="F34:G35"/>
    <mergeCell ref="H34:K35"/>
    <mergeCell ref="B35:E35"/>
    <mergeCell ref="B27:H27"/>
    <mergeCell ref="I27:K27"/>
    <mergeCell ref="B28:K29"/>
    <mergeCell ref="B30:E30"/>
    <mergeCell ref="F30:G31"/>
    <mergeCell ref="H30:K31"/>
    <mergeCell ref="B31:E31"/>
    <mergeCell ref="C26:H26"/>
    <mergeCell ref="I26:K26"/>
    <mergeCell ref="C22:E22"/>
    <mergeCell ref="G22:H22"/>
    <mergeCell ref="I22:K22"/>
    <mergeCell ref="C23:E23"/>
    <mergeCell ref="G23:H23"/>
    <mergeCell ref="I23:K23"/>
    <mergeCell ref="B24:E24"/>
    <mergeCell ref="G24:H24"/>
    <mergeCell ref="I24:K24"/>
    <mergeCell ref="B25:H25"/>
    <mergeCell ref="I25:K25"/>
    <mergeCell ref="C20:E20"/>
    <mergeCell ref="G20:H20"/>
    <mergeCell ref="I20:K20"/>
    <mergeCell ref="C21:E21"/>
    <mergeCell ref="G21:H21"/>
    <mergeCell ref="I21:K21"/>
    <mergeCell ref="B16:K17"/>
    <mergeCell ref="C18:E18"/>
    <mergeCell ref="G18:H18"/>
    <mergeCell ref="I18:K18"/>
    <mergeCell ref="C19:E19"/>
    <mergeCell ref="G19:H19"/>
    <mergeCell ref="I19:K19"/>
    <mergeCell ref="B13:C13"/>
    <mergeCell ref="B14:E14"/>
    <mergeCell ref="G14:H14"/>
    <mergeCell ref="I14:K14"/>
    <mergeCell ref="B15:E15"/>
    <mergeCell ref="G15:H15"/>
    <mergeCell ref="I15:K15"/>
    <mergeCell ref="B12:F12"/>
    <mergeCell ref="B7:C7"/>
    <mergeCell ref="D7:E7"/>
    <mergeCell ref="G7:K7"/>
    <mergeCell ref="B8:C8"/>
    <mergeCell ref="D8:F8"/>
    <mergeCell ref="H8:K8"/>
    <mergeCell ref="D9:E9"/>
    <mergeCell ref="I9:K9"/>
    <mergeCell ref="D10:G10"/>
    <mergeCell ref="I10:J10"/>
    <mergeCell ref="B11:G11"/>
    <mergeCell ref="B6:K6"/>
    <mergeCell ref="G1:I1"/>
    <mergeCell ref="J1:K1"/>
    <mergeCell ref="G2:I2"/>
    <mergeCell ref="J2:K2"/>
    <mergeCell ref="B3:K3"/>
  </mergeCells>
  <pageMargins left="0.51181102362204722" right="0.51181102362204722" top="0.19685039370078741" bottom="0.98425196850393704" header="0.31496062992125984" footer="0.31496062992125984"/>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35"/>
  <sheetViews>
    <sheetView rightToLeft="1" view="pageBreakPreview" zoomScaleNormal="100" zoomScaleSheetLayoutView="100" workbookViewId="0">
      <selection activeCell="I19" sqref="G19:K19"/>
    </sheetView>
  </sheetViews>
  <sheetFormatPr defaultColWidth="9.140625" defaultRowHeight="18" x14ac:dyDescent="0.45"/>
  <cols>
    <col min="1" max="1" width="0.7109375" style="1" customWidth="1"/>
    <col min="2" max="2" width="3.7109375" style="1" customWidth="1"/>
    <col min="3" max="3" width="7.85546875" style="1" customWidth="1"/>
    <col min="4" max="4" width="8.5703125" style="1" customWidth="1"/>
    <col min="5" max="5" width="14.5703125" style="1" customWidth="1"/>
    <col min="6" max="6" width="19.140625" style="1" customWidth="1"/>
    <col min="7" max="8" width="9.85546875" style="1" customWidth="1"/>
    <col min="9" max="9" width="6.85546875" style="1" customWidth="1"/>
    <col min="10" max="10" width="9.7109375" style="1" customWidth="1"/>
    <col min="11" max="11" width="3.85546875" style="1" customWidth="1"/>
    <col min="12" max="16384" width="9.140625" style="1"/>
  </cols>
  <sheetData>
    <row r="1" spans="2:23" x14ac:dyDescent="0.45">
      <c r="G1" s="144" t="s">
        <v>67</v>
      </c>
      <c r="H1" s="144"/>
      <c r="I1" s="144"/>
      <c r="J1" s="122" t="s">
        <v>102</v>
      </c>
      <c r="K1" s="122"/>
    </row>
    <row r="2" spans="2:23" x14ac:dyDescent="0.45">
      <c r="G2" s="144" t="s">
        <v>68</v>
      </c>
      <c r="H2" s="144"/>
      <c r="I2" s="144"/>
      <c r="J2" s="122" t="s">
        <v>101</v>
      </c>
      <c r="K2" s="122"/>
    </row>
    <row r="3" spans="2:23" ht="30.75" customHeight="1" x14ac:dyDescent="0.75">
      <c r="B3" s="149" t="s">
        <v>17</v>
      </c>
      <c r="C3" s="149"/>
      <c r="D3" s="149"/>
      <c r="E3" s="149"/>
      <c r="F3" s="149"/>
      <c r="G3" s="149"/>
      <c r="H3" s="149"/>
      <c r="I3" s="149"/>
      <c r="J3" s="149"/>
      <c r="K3" s="149"/>
    </row>
    <row r="5" spans="2:23" ht="3.75" customHeight="1" x14ac:dyDescent="0.45"/>
    <row r="6" spans="2:23" x14ac:dyDescent="0.45">
      <c r="B6" s="121" t="s">
        <v>48</v>
      </c>
      <c r="C6" s="121"/>
      <c r="D6" s="121"/>
      <c r="E6" s="121"/>
      <c r="F6" s="121"/>
      <c r="G6" s="121"/>
      <c r="H6" s="121"/>
      <c r="I6" s="121"/>
      <c r="J6" s="121"/>
      <c r="K6" s="121"/>
    </row>
    <row r="7" spans="2:23" ht="21" customHeight="1" x14ac:dyDescent="0.5">
      <c r="B7" s="159" t="s">
        <v>54</v>
      </c>
      <c r="C7" s="125"/>
      <c r="D7" s="151" t="s">
        <v>36</v>
      </c>
      <c r="E7" s="152"/>
      <c r="F7" s="11" t="s">
        <v>55</v>
      </c>
      <c r="G7" s="159" t="s">
        <v>71</v>
      </c>
      <c r="H7" s="125"/>
      <c r="I7" s="125"/>
      <c r="J7" s="125"/>
      <c r="K7" s="234"/>
    </row>
    <row r="8" spans="2:23" ht="21" customHeight="1" x14ac:dyDescent="0.5">
      <c r="B8" s="235" t="s">
        <v>24</v>
      </c>
      <c r="C8" s="236"/>
      <c r="D8" s="241" t="s">
        <v>96</v>
      </c>
      <c r="E8" s="242"/>
      <c r="F8" s="243"/>
      <c r="G8" s="32" t="s">
        <v>23</v>
      </c>
      <c r="H8" s="153" t="s">
        <v>42</v>
      </c>
      <c r="I8" s="232"/>
      <c r="J8" s="232"/>
      <c r="K8" s="233"/>
      <c r="P8" s="5"/>
      <c r="Q8" s="5"/>
      <c r="R8" s="5"/>
      <c r="S8" s="5"/>
      <c r="T8" s="5"/>
      <c r="U8" s="5"/>
      <c r="W8" s="2"/>
    </row>
    <row r="9" spans="2:23" ht="21" customHeight="1" x14ac:dyDescent="0.5">
      <c r="B9" s="12" t="s">
        <v>20</v>
      </c>
      <c r="C9" s="7"/>
      <c r="D9" s="145" t="s">
        <v>44</v>
      </c>
      <c r="E9" s="145"/>
      <c r="F9" s="25" t="s">
        <v>34</v>
      </c>
      <c r="G9" s="47" t="s">
        <v>45</v>
      </c>
      <c r="H9" s="7" t="s">
        <v>14</v>
      </c>
      <c r="I9" s="145" t="s">
        <v>43</v>
      </c>
      <c r="J9" s="145"/>
      <c r="K9" s="155"/>
      <c r="P9" s="5"/>
      <c r="Q9" s="5"/>
      <c r="R9" s="5"/>
      <c r="S9" s="5"/>
      <c r="T9" s="5"/>
      <c r="U9" s="5"/>
    </row>
    <row r="10" spans="2:23" ht="21" customHeight="1" x14ac:dyDescent="0.55000000000000004">
      <c r="B10" s="13" t="s">
        <v>15</v>
      </c>
      <c r="C10" s="6"/>
      <c r="D10" s="148" t="s">
        <v>46</v>
      </c>
      <c r="E10" s="148"/>
      <c r="F10" s="148"/>
      <c r="G10" s="148"/>
      <c r="H10" s="6" t="s">
        <v>21</v>
      </c>
      <c r="I10" s="150"/>
      <c r="J10" s="150"/>
      <c r="K10" s="14" t="s">
        <v>22</v>
      </c>
      <c r="P10" s="5"/>
      <c r="Q10" s="5"/>
      <c r="R10" s="5"/>
      <c r="S10" s="5"/>
      <c r="T10" s="5"/>
      <c r="U10" s="5"/>
    </row>
    <row r="11" spans="2:23" ht="21.75" customHeight="1" x14ac:dyDescent="0.5">
      <c r="B11" s="120" t="s">
        <v>95</v>
      </c>
      <c r="C11" s="121"/>
      <c r="D11" s="121"/>
      <c r="E11" s="121"/>
      <c r="F11" s="121"/>
      <c r="G11" s="121"/>
      <c r="H11" s="9"/>
      <c r="I11" s="9"/>
      <c r="J11" s="9"/>
      <c r="K11" s="15"/>
      <c r="P11" s="5"/>
      <c r="Q11" s="5"/>
      <c r="R11" s="5"/>
      <c r="S11" s="5"/>
      <c r="T11" s="5"/>
      <c r="U11" s="5"/>
    </row>
    <row r="12" spans="2:23" ht="21.75" customHeight="1" x14ac:dyDescent="0.45">
      <c r="B12" s="146" t="s">
        <v>76</v>
      </c>
      <c r="C12" s="147"/>
      <c r="D12" s="147"/>
      <c r="E12" s="147"/>
      <c r="F12" s="147"/>
      <c r="G12" s="8"/>
      <c r="H12" s="8"/>
      <c r="I12" s="8"/>
      <c r="J12" s="8"/>
      <c r="K12" s="16"/>
      <c r="P12" s="5"/>
      <c r="Q12" s="5"/>
      <c r="R12" s="5"/>
      <c r="S12" s="5"/>
      <c r="T12" s="5"/>
      <c r="U12" s="5"/>
    </row>
    <row r="13" spans="2:23" ht="2.25" customHeight="1" x14ac:dyDescent="0.45">
      <c r="B13" s="160"/>
      <c r="C13" s="161"/>
      <c r="D13" s="48"/>
      <c r="E13" s="48"/>
      <c r="F13" s="48"/>
      <c r="G13" s="48"/>
      <c r="H13" s="48"/>
      <c r="I13" s="48"/>
      <c r="J13" s="48"/>
      <c r="K13" s="22"/>
      <c r="P13" s="5"/>
      <c r="Q13" s="5"/>
      <c r="R13" s="5"/>
      <c r="S13" s="5"/>
      <c r="T13" s="5"/>
      <c r="U13" s="5"/>
    </row>
    <row r="14" spans="2:23" ht="27.75" customHeight="1" thickBot="1" x14ac:dyDescent="0.5">
      <c r="B14" s="178" t="s">
        <v>1</v>
      </c>
      <c r="C14" s="179"/>
      <c r="D14" s="179"/>
      <c r="E14" s="180"/>
      <c r="F14" s="28" t="s">
        <v>37</v>
      </c>
      <c r="G14" s="181" t="s">
        <v>82</v>
      </c>
      <c r="H14" s="181"/>
      <c r="I14" s="184" t="s">
        <v>2</v>
      </c>
      <c r="J14" s="181"/>
      <c r="K14" s="185"/>
      <c r="P14" s="5"/>
      <c r="Q14" s="5"/>
      <c r="R14" s="5"/>
      <c r="S14" s="5"/>
      <c r="T14" s="5"/>
      <c r="U14" s="5"/>
    </row>
    <row r="15" spans="2:23" ht="31.5" customHeight="1" thickBot="1" x14ac:dyDescent="0.5">
      <c r="B15" s="132" t="s">
        <v>27</v>
      </c>
      <c r="C15" s="133"/>
      <c r="D15" s="133"/>
      <c r="E15" s="134"/>
      <c r="F15" s="26">
        <v>1011790000</v>
      </c>
      <c r="G15" s="182">
        <f>ص.و.8!F15</f>
        <v>983790000</v>
      </c>
      <c r="H15" s="183"/>
      <c r="I15" s="128">
        <f>F15-G15</f>
        <v>28000000</v>
      </c>
      <c r="J15" s="129"/>
      <c r="K15" s="129"/>
      <c r="P15" s="5"/>
      <c r="Q15" s="5"/>
      <c r="R15" s="5"/>
      <c r="S15" s="5"/>
      <c r="T15" s="5"/>
      <c r="U15" s="5"/>
    </row>
    <row r="16" spans="2:23" ht="12" customHeight="1" x14ac:dyDescent="0.45">
      <c r="B16" s="226" t="s">
        <v>56</v>
      </c>
      <c r="C16" s="227"/>
      <c r="D16" s="227"/>
      <c r="E16" s="227"/>
      <c r="F16" s="227"/>
      <c r="G16" s="227"/>
      <c r="H16" s="227"/>
      <c r="I16" s="227"/>
      <c r="J16" s="227"/>
      <c r="K16" s="228"/>
      <c r="P16" s="5"/>
      <c r="Q16" s="5"/>
      <c r="R16" s="5"/>
      <c r="S16" s="5"/>
      <c r="T16" s="5"/>
      <c r="U16" s="5"/>
    </row>
    <row r="17" spans="1:21" ht="12" customHeight="1" x14ac:dyDescent="0.45">
      <c r="B17" s="229"/>
      <c r="C17" s="230"/>
      <c r="D17" s="230"/>
      <c r="E17" s="230"/>
      <c r="F17" s="230"/>
      <c r="G17" s="230"/>
      <c r="H17" s="230"/>
      <c r="I17" s="230"/>
      <c r="J17" s="230"/>
      <c r="K17" s="231"/>
      <c r="P17" s="5"/>
      <c r="Q17" s="5"/>
      <c r="R17" s="5"/>
      <c r="S17" s="5"/>
      <c r="T17" s="5"/>
      <c r="U17" s="5"/>
    </row>
    <row r="18" spans="1:21" ht="21" customHeight="1" x14ac:dyDescent="0.45">
      <c r="A18" s="4"/>
      <c r="B18" s="17"/>
      <c r="C18" s="130" t="s">
        <v>32</v>
      </c>
      <c r="D18" s="130"/>
      <c r="E18" s="130"/>
      <c r="F18" s="10">
        <f t="shared" ref="F18:F23" si="0">I18+G18</f>
        <v>0</v>
      </c>
      <c r="G18" s="135">
        <f>'ص.و.5 '!F18</f>
        <v>0</v>
      </c>
      <c r="H18" s="136"/>
      <c r="I18" s="139">
        <f>I15*B18</f>
        <v>0</v>
      </c>
      <c r="J18" s="140"/>
      <c r="K18" s="140"/>
      <c r="P18" s="5"/>
      <c r="Q18" s="5"/>
      <c r="R18" s="5"/>
      <c r="S18" s="5"/>
      <c r="T18" s="5"/>
      <c r="U18" s="5"/>
    </row>
    <row r="19" spans="1:21" ht="21" customHeight="1" x14ac:dyDescent="0.45">
      <c r="A19" s="4">
        <v>0.1</v>
      </c>
      <c r="B19" s="18">
        <v>0.1</v>
      </c>
      <c r="C19" s="130" t="s">
        <v>4</v>
      </c>
      <c r="D19" s="130"/>
      <c r="E19" s="130"/>
      <c r="F19" s="10">
        <f>I19+G19</f>
        <v>101179000</v>
      </c>
      <c r="G19" s="135">
        <f>ص.و.8!F19</f>
        <v>98379000</v>
      </c>
      <c r="H19" s="136"/>
      <c r="I19" s="139">
        <f>I15*B19</f>
        <v>2800000</v>
      </c>
      <c r="J19" s="140"/>
      <c r="K19" s="140"/>
      <c r="P19" s="5"/>
      <c r="Q19" s="5"/>
      <c r="R19" s="5"/>
      <c r="S19" s="5"/>
      <c r="T19" s="5"/>
      <c r="U19" s="5"/>
    </row>
    <row r="20" spans="1:21" ht="21" customHeight="1" x14ac:dyDescent="0.45">
      <c r="A20" s="4"/>
      <c r="B20" s="17"/>
      <c r="C20" s="130" t="s">
        <v>5</v>
      </c>
      <c r="D20" s="130"/>
      <c r="E20" s="130"/>
      <c r="F20" s="10">
        <f t="shared" si="0"/>
        <v>0</v>
      </c>
      <c r="G20" s="135">
        <f>'ص.و.5 '!F20</f>
        <v>0</v>
      </c>
      <c r="H20" s="136"/>
      <c r="I20" s="139">
        <f>I15*B20</f>
        <v>0</v>
      </c>
      <c r="J20" s="140"/>
      <c r="K20" s="140"/>
    </row>
    <row r="21" spans="1:21" ht="21" customHeight="1" x14ac:dyDescent="0.45">
      <c r="A21" s="4">
        <v>0.05</v>
      </c>
      <c r="B21" s="18">
        <v>0.05</v>
      </c>
      <c r="C21" s="130" t="s">
        <v>6</v>
      </c>
      <c r="D21" s="130"/>
      <c r="E21" s="130"/>
      <c r="F21" s="10">
        <f t="shared" si="0"/>
        <v>50589500</v>
      </c>
      <c r="G21" s="135">
        <f>ص.و.8!F21</f>
        <v>49189500</v>
      </c>
      <c r="H21" s="136"/>
      <c r="I21" s="139">
        <f>I15*B21</f>
        <v>1400000</v>
      </c>
      <c r="J21" s="140"/>
      <c r="K21" s="140"/>
    </row>
    <row r="22" spans="1:21" ht="21" customHeight="1" x14ac:dyDescent="0.45">
      <c r="A22" s="4"/>
      <c r="B22" s="17"/>
      <c r="C22" s="130" t="s">
        <v>3</v>
      </c>
      <c r="D22" s="130"/>
      <c r="E22" s="130"/>
      <c r="F22" s="10">
        <f t="shared" si="0"/>
        <v>0</v>
      </c>
      <c r="G22" s="135">
        <f>'ص.و.5 '!F22</f>
        <v>0</v>
      </c>
      <c r="H22" s="136"/>
      <c r="I22" s="139">
        <f>I15*B22</f>
        <v>0</v>
      </c>
      <c r="J22" s="140"/>
      <c r="K22" s="140"/>
    </row>
    <row r="23" spans="1:21" ht="21" customHeight="1" thickBot="1" x14ac:dyDescent="0.5">
      <c r="A23" s="4"/>
      <c r="B23" s="23"/>
      <c r="C23" s="131" t="s">
        <v>19</v>
      </c>
      <c r="D23" s="131"/>
      <c r="E23" s="131"/>
      <c r="F23" s="27">
        <f t="shared" si="0"/>
        <v>0</v>
      </c>
      <c r="G23" s="176">
        <f>'ص.و.5 '!F23</f>
        <v>0</v>
      </c>
      <c r="H23" s="177"/>
      <c r="I23" s="193">
        <f>I15*B23</f>
        <v>0</v>
      </c>
      <c r="J23" s="194"/>
      <c r="K23" s="194"/>
    </row>
    <row r="24" spans="1:21" ht="21" customHeight="1" thickBot="1" x14ac:dyDescent="0.5">
      <c r="B24" s="225" t="s">
        <v>57</v>
      </c>
      <c r="C24" s="196"/>
      <c r="D24" s="196"/>
      <c r="E24" s="196"/>
      <c r="F24" s="30">
        <f>SUM(F18:F23)</f>
        <v>151768500</v>
      </c>
      <c r="G24" s="162">
        <f>SUM(G18:H23)</f>
        <v>147568500</v>
      </c>
      <c r="H24" s="163"/>
      <c r="I24" s="128">
        <f>SUM(I18:K23)</f>
        <v>4200000</v>
      </c>
      <c r="J24" s="192"/>
      <c r="K24" s="192"/>
    </row>
    <row r="25" spans="1:21" ht="21" customHeight="1" x14ac:dyDescent="0.45">
      <c r="B25" s="126" t="s">
        <v>7</v>
      </c>
      <c r="C25" s="127"/>
      <c r="D25" s="127"/>
      <c r="E25" s="127"/>
      <c r="F25" s="127"/>
      <c r="G25" s="127"/>
      <c r="H25" s="127"/>
      <c r="I25" s="186">
        <f>I15-I24</f>
        <v>23800000</v>
      </c>
      <c r="J25" s="187"/>
      <c r="K25" s="187"/>
    </row>
    <row r="26" spans="1:21" ht="21" customHeight="1" thickBot="1" x14ac:dyDescent="0.5">
      <c r="B26" s="37">
        <v>0.09</v>
      </c>
      <c r="C26" s="215" t="s">
        <v>8</v>
      </c>
      <c r="D26" s="215"/>
      <c r="E26" s="215"/>
      <c r="F26" s="215"/>
      <c r="G26" s="215"/>
      <c r="H26" s="215"/>
      <c r="I26" s="193">
        <f>I15*B26</f>
        <v>2520000</v>
      </c>
      <c r="J26" s="194"/>
      <c r="K26" s="194"/>
    </row>
    <row r="27" spans="1:21" ht="27" customHeight="1" thickTop="1" thickBot="1" x14ac:dyDescent="0.55000000000000004">
      <c r="B27" s="216" t="s">
        <v>9</v>
      </c>
      <c r="C27" s="217"/>
      <c r="D27" s="217"/>
      <c r="E27" s="217"/>
      <c r="F27" s="217"/>
      <c r="G27" s="217"/>
      <c r="H27" s="217"/>
      <c r="I27" s="218">
        <f>I25+I26</f>
        <v>26320000</v>
      </c>
      <c r="J27" s="219"/>
      <c r="K27" s="219"/>
    </row>
    <row r="28" spans="1:21" ht="20.25" customHeight="1" thickTop="1" x14ac:dyDescent="0.45">
      <c r="B28" s="244" t="s">
        <v>86</v>
      </c>
      <c r="C28" s="245"/>
      <c r="D28" s="245"/>
      <c r="E28" s="245"/>
      <c r="F28" s="245"/>
      <c r="G28" s="245"/>
      <c r="H28" s="245"/>
      <c r="I28" s="245"/>
      <c r="J28" s="245"/>
      <c r="K28" s="246"/>
    </row>
    <row r="29" spans="1:21" ht="20.25" customHeight="1" x14ac:dyDescent="0.45">
      <c r="B29" s="247"/>
      <c r="C29" s="248"/>
      <c r="D29" s="248"/>
      <c r="E29" s="248"/>
      <c r="F29" s="248"/>
      <c r="G29" s="248"/>
      <c r="H29" s="248"/>
      <c r="I29" s="248"/>
      <c r="J29" s="248"/>
      <c r="K29" s="249"/>
    </row>
    <row r="30" spans="1:21" ht="23.25" customHeight="1" x14ac:dyDescent="0.45">
      <c r="B30" s="223" t="s">
        <v>58</v>
      </c>
      <c r="C30" s="131"/>
      <c r="D30" s="131"/>
      <c r="E30" s="131"/>
      <c r="F30" s="223" t="s">
        <v>59</v>
      </c>
      <c r="G30" s="224"/>
      <c r="H30" s="223" t="s">
        <v>60</v>
      </c>
      <c r="I30" s="131"/>
      <c r="J30" s="131"/>
      <c r="K30" s="224"/>
    </row>
    <row r="31" spans="1:21" ht="23.25" customHeight="1" x14ac:dyDescent="0.45">
      <c r="B31" s="206"/>
      <c r="C31" s="207"/>
      <c r="D31" s="207"/>
      <c r="E31" s="207"/>
      <c r="F31" s="206"/>
      <c r="G31" s="208"/>
      <c r="H31" s="206"/>
      <c r="I31" s="207"/>
      <c r="J31" s="207"/>
      <c r="K31" s="208"/>
    </row>
    <row r="32" spans="1:21" ht="23.25" customHeight="1" x14ac:dyDescent="0.45">
      <c r="B32" s="238" t="s">
        <v>81</v>
      </c>
      <c r="C32" s="239"/>
      <c r="D32" s="239"/>
      <c r="E32" s="239"/>
      <c r="F32" s="206"/>
      <c r="G32" s="208"/>
      <c r="H32" s="206"/>
      <c r="I32" s="207"/>
      <c r="J32" s="207"/>
      <c r="K32" s="208"/>
    </row>
    <row r="33" spans="2:11" s="3" customFormat="1" ht="23.25" customHeight="1" x14ac:dyDescent="0.45">
      <c r="B33" s="206" t="s">
        <v>61</v>
      </c>
      <c r="C33" s="207"/>
      <c r="D33" s="207"/>
      <c r="E33" s="207"/>
      <c r="F33" s="206"/>
      <c r="G33" s="208"/>
      <c r="H33" s="206"/>
      <c r="I33" s="207"/>
      <c r="J33" s="207"/>
      <c r="K33" s="208"/>
    </row>
    <row r="34" spans="2:11" s="3" customFormat="1" ht="23.25" customHeight="1" x14ac:dyDescent="0.45">
      <c r="B34" s="206"/>
      <c r="C34" s="207"/>
      <c r="D34" s="207"/>
      <c r="E34" s="207"/>
      <c r="F34" s="206" t="s">
        <v>62</v>
      </c>
      <c r="G34" s="208"/>
      <c r="H34" s="206" t="s">
        <v>62</v>
      </c>
      <c r="I34" s="207"/>
      <c r="J34" s="207"/>
      <c r="K34" s="208"/>
    </row>
    <row r="35" spans="2:11" s="3" customFormat="1" ht="23.25" customHeight="1" x14ac:dyDescent="0.45">
      <c r="B35" s="238" t="s">
        <v>12</v>
      </c>
      <c r="C35" s="239"/>
      <c r="D35" s="239"/>
      <c r="E35" s="239"/>
      <c r="F35" s="238"/>
      <c r="G35" s="240"/>
      <c r="H35" s="238"/>
      <c r="I35" s="239"/>
      <c r="J35" s="239"/>
      <c r="K35" s="240"/>
    </row>
  </sheetData>
  <mergeCells count="66">
    <mergeCell ref="B6:K6"/>
    <mergeCell ref="G1:I1"/>
    <mergeCell ref="J1:K1"/>
    <mergeCell ref="G2:I2"/>
    <mergeCell ref="J2:K2"/>
    <mergeCell ref="B3:K3"/>
    <mergeCell ref="B12:F12"/>
    <mergeCell ref="B7:C7"/>
    <mergeCell ref="D7:E7"/>
    <mergeCell ref="G7:K7"/>
    <mergeCell ref="B8:C8"/>
    <mergeCell ref="D8:F8"/>
    <mergeCell ref="H8:K8"/>
    <mergeCell ref="D9:E9"/>
    <mergeCell ref="I9:K9"/>
    <mergeCell ref="D10:G10"/>
    <mergeCell ref="I10:J10"/>
    <mergeCell ref="B11:G11"/>
    <mergeCell ref="B13:C13"/>
    <mergeCell ref="B14:E14"/>
    <mergeCell ref="G14:H14"/>
    <mergeCell ref="I14:K14"/>
    <mergeCell ref="B15:E15"/>
    <mergeCell ref="G15:H15"/>
    <mergeCell ref="I15:K15"/>
    <mergeCell ref="B16:K17"/>
    <mergeCell ref="C18:E18"/>
    <mergeCell ref="G18:H18"/>
    <mergeCell ref="I18:K18"/>
    <mergeCell ref="C19:E19"/>
    <mergeCell ref="G19:H19"/>
    <mergeCell ref="I19:K19"/>
    <mergeCell ref="C20:E20"/>
    <mergeCell ref="G20:H20"/>
    <mergeCell ref="I20:K20"/>
    <mergeCell ref="C21:E21"/>
    <mergeCell ref="G21:H21"/>
    <mergeCell ref="I21:K21"/>
    <mergeCell ref="C26:H26"/>
    <mergeCell ref="I26:K26"/>
    <mergeCell ref="C22:E22"/>
    <mergeCell ref="G22:H22"/>
    <mergeCell ref="I22:K22"/>
    <mergeCell ref="C23:E23"/>
    <mergeCell ref="G23:H23"/>
    <mergeCell ref="I23:K23"/>
    <mergeCell ref="B24:E24"/>
    <mergeCell ref="G24:H24"/>
    <mergeCell ref="I24:K24"/>
    <mergeCell ref="B25:H25"/>
    <mergeCell ref="I25:K25"/>
    <mergeCell ref="B27:H27"/>
    <mergeCell ref="I27:K27"/>
    <mergeCell ref="B28:K29"/>
    <mergeCell ref="B30:E30"/>
    <mergeCell ref="F30:G31"/>
    <mergeCell ref="H30:K31"/>
    <mergeCell ref="B31:E31"/>
    <mergeCell ref="B32:E32"/>
    <mergeCell ref="F32:G33"/>
    <mergeCell ref="H32:K33"/>
    <mergeCell ref="B33:E33"/>
    <mergeCell ref="B34:E34"/>
    <mergeCell ref="F34:G35"/>
    <mergeCell ref="H34:K35"/>
    <mergeCell ref="B35:E35"/>
  </mergeCells>
  <pageMargins left="0.51181102362204722" right="0.51181102362204722" top="0.19685039370078741" bottom="0.98425196850393704"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22</vt:i4>
      </vt:variant>
    </vt:vector>
  </HeadingPairs>
  <TitlesOfParts>
    <vt:vector size="64" baseType="lpstr">
      <vt:lpstr>ص.و.1</vt:lpstr>
      <vt:lpstr>ص.و.2</vt:lpstr>
      <vt:lpstr>ص.و.3</vt:lpstr>
      <vt:lpstr>ص.و.4</vt:lpstr>
      <vt:lpstr>ص.و.5 </vt:lpstr>
      <vt:lpstr>ص.و.6 </vt:lpstr>
      <vt:lpstr>ص.و.7</vt:lpstr>
      <vt:lpstr>ص.و.8</vt:lpstr>
      <vt:lpstr>ص.و.9</vt:lpstr>
      <vt:lpstr>ص.و.10</vt:lpstr>
      <vt:lpstr>ص.و.11</vt:lpstr>
      <vt:lpstr>ص.و.12</vt:lpstr>
      <vt:lpstr>ص.و.13</vt:lpstr>
      <vt:lpstr>ص.و.14</vt:lpstr>
      <vt:lpstr>ص.و.15</vt:lpstr>
      <vt:lpstr>ص.و16</vt:lpstr>
      <vt:lpstr>ص.و17</vt:lpstr>
      <vt:lpstr>ص.و18</vt:lpstr>
      <vt:lpstr>ص.و19</vt:lpstr>
      <vt:lpstr>ص.و20</vt:lpstr>
      <vt:lpstr>ص.و21</vt:lpstr>
      <vt:lpstr>ص.و21-1</vt:lpstr>
      <vt:lpstr>ص.و22</vt:lpstr>
      <vt:lpstr>ص.و23</vt:lpstr>
      <vt:lpstr>ص.و24</vt:lpstr>
      <vt:lpstr>ص.و25</vt:lpstr>
      <vt:lpstr>ص.و26</vt:lpstr>
      <vt:lpstr>ص.و27</vt:lpstr>
      <vt:lpstr>ص.و28</vt:lpstr>
      <vt:lpstr>ص.و29</vt:lpstr>
      <vt:lpstr>ص.و30</vt:lpstr>
      <vt:lpstr>ص و31</vt:lpstr>
      <vt:lpstr>ص و 32</vt:lpstr>
      <vt:lpstr>ص و 33</vt:lpstr>
      <vt:lpstr>ص و 34</vt:lpstr>
      <vt:lpstr>ص و 35</vt:lpstr>
      <vt:lpstr>ص و 36</vt:lpstr>
      <vt:lpstr>ص و 37</vt:lpstr>
      <vt:lpstr>ص و 38</vt:lpstr>
      <vt:lpstr>ص و 39</vt:lpstr>
      <vt:lpstr>ص و 40</vt:lpstr>
      <vt:lpstr>ص و 41</vt:lpstr>
      <vt:lpstr>'ص و 35'!Print_Area</vt:lpstr>
      <vt:lpstr>'ص و 36'!Print_Area</vt:lpstr>
      <vt:lpstr>'ص و 37'!Print_Area</vt:lpstr>
      <vt:lpstr>'ص و 38'!Print_Area</vt:lpstr>
      <vt:lpstr>'ص و 39'!Print_Area</vt:lpstr>
      <vt:lpstr>'ص و 40'!Print_Area</vt:lpstr>
      <vt:lpstr>'ص و 41'!Print_Area</vt:lpstr>
      <vt:lpstr>ص.و.12!Print_Area</vt:lpstr>
      <vt:lpstr>ص.و.13!Print_Area</vt:lpstr>
      <vt:lpstr>ص.و.14!Print_Area</vt:lpstr>
      <vt:lpstr>ص.و.15!Print_Area</vt:lpstr>
      <vt:lpstr>ص.و16!Print_Area</vt:lpstr>
      <vt:lpstr>ص.و17!Print_Area</vt:lpstr>
      <vt:lpstr>ص.و18!Print_Area</vt:lpstr>
      <vt:lpstr>ص.و19!Print_Area</vt:lpstr>
      <vt:lpstr>ص.و20!Print_Area</vt:lpstr>
      <vt:lpstr>ص.و21!Print_Area</vt:lpstr>
      <vt:lpstr>ص.و22!Print_Area</vt:lpstr>
      <vt:lpstr>ص.و27!Print_Area</vt:lpstr>
      <vt:lpstr>ص.و28!Print_Area</vt:lpstr>
      <vt:lpstr>ص.و29!Print_Area</vt:lpstr>
      <vt:lpstr>ص.و30!Print_Area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Mahmoudreza Monfared</dc:creator>
  <cp:lastModifiedBy>Masoud Arzegaran</cp:lastModifiedBy>
  <cp:lastPrinted>2021-09-08T11:17:45Z</cp:lastPrinted>
  <dcterms:created xsi:type="dcterms:W3CDTF">2019-10-07T04:55:47Z</dcterms:created>
  <dcterms:modified xsi:type="dcterms:W3CDTF">2021-09-08T11:52:06Z</dcterms:modified>
</cp:coreProperties>
</file>