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8DF1661D-DBF9-43F4-8F1C-0571BDD4B0A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مابه التفاوت محاسبه و پرداخت 14" sheetId="5" r:id="rId1"/>
    <sheet name=" مالیات و اجاره حجاری 1404" sheetId="6" r:id="rId2"/>
    <sheet name=" مالیات و اجاره حجاری 1403" sheetId="4" r:id="rId3"/>
    <sheet name="12ماه حجاری" sheetId="1" r:id="rId4"/>
    <sheet name="8.5ماه حجاری" sheetId="2" r:id="rId5"/>
    <sheet name="قاسمی" sheetId="3" r:id="rId6"/>
  </sheets>
  <definedNames>
    <definedName name="_xlnm.Print_Area" localSheetId="2">' مالیات و اجاره حجاری 1403'!$A$1:$G$32</definedName>
    <definedName name="_xlnm.Print_Area" localSheetId="1">' مالیات و اجاره حجاری 1404'!$A$1:$G$32</definedName>
    <definedName name="_xlnm.Print_Area" localSheetId="3">'12ماه حجاری'!$A$1:$G$32</definedName>
    <definedName name="_xlnm.Print_Area" localSheetId="4">'8.5ماه حجاری'!$A$1:$G$32</definedName>
    <definedName name="_xlnm.Print_Area" localSheetId="5">قاسمی!$A$1:$G$32</definedName>
    <definedName name="_xlnm.Print_Area" localSheetId="0">'مابه التفاوت محاسبه و پرداخت 14'!$A$23:$K$37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6" l="1"/>
  <c r="E27" i="6" s="1"/>
  <c r="E26" i="6"/>
  <c r="C26" i="6"/>
  <c r="C22" i="6"/>
  <c r="C23" i="6" s="1"/>
  <c r="C28" i="6" s="1"/>
  <c r="E28" i="6" s="1"/>
  <c r="H36" i="5"/>
  <c r="J36" i="5"/>
  <c r="H35" i="5"/>
  <c r="K35" i="5"/>
  <c r="J35" i="5"/>
  <c r="I36" i="5"/>
  <c r="I35" i="5"/>
  <c r="I33" i="5"/>
  <c r="J33" i="5"/>
  <c r="I34" i="5"/>
  <c r="J34" i="5"/>
  <c r="H34" i="5"/>
  <c r="H33" i="5"/>
  <c r="I31" i="5"/>
  <c r="J31" i="5"/>
  <c r="I32" i="5"/>
  <c r="J32" i="5"/>
  <c r="K32" i="5"/>
  <c r="H31" i="5"/>
  <c r="H32" i="5"/>
  <c r="I29" i="5"/>
  <c r="J29" i="5"/>
  <c r="K29" i="5"/>
  <c r="I30" i="5"/>
  <c r="J30" i="5"/>
  <c r="K30" i="5"/>
  <c r="H29" i="5"/>
  <c r="H30" i="5"/>
  <c r="I28" i="5"/>
  <c r="J28" i="5"/>
  <c r="K28" i="5"/>
  <c r="H28" i="5"/>
  <c r="H27" i="5"/>
  <c r="I26" i="5"/>
  <c r="I27" i="5"/>
  <c r="E28" i="5"/>
  <c r="E29" i="5"/>
  <c r="E30" i="5"/>
  <c r="E31" i="5"/>
  <c r="K31" i="5" s="1"/>
  <c r="E32" i="5"/>
  <c r="E33" i="5"/>
  <c r="K33" i="5" s="1"/>
  <c r="E34" i="5"/>
  <c r="K34" i="5" s="1"/>
  <c r="E35" i="5"/>
  <c r="E36" i="5"/>
  <c r="K36" i="5" s="1"/>
  <c r="D37" i="5"/>
  <c r="F37" i="5"/>
  <c r="G37" i="5"/>
  <c r="J26" i="5"/>
  <c r="J27" i="5"/>
  <c r="J25" i="5"/>
  <c r="I25" i="5"/>
  <c r="H26" i="5"/>
  <c r="H25" i="5"/>
  <c r="E26" i="5"/>
  <c r="E27" i="5"/>
  <c r="E25" i="5"/>
  <c r="C37" i="5"/>
  <c r="G7" i="5"/>
  <c r="G8" i="5"/>
  <c r="F7" i="5"/>
  <c r="F8" i="5"/>
  <c r="G6" i="5"/>
  <c r="F6" i="5"/>
  <c r="D18" i="5"/>
  <c r="C18" i="5"/>
  <c r="E17" i="5"/>
  <c r="D9" i="5"/>
  <c r="C9" i="5"/>
  <c r="E8" i="5"/>
  <c r="E16" i="5"/>
  <c r="E15" i="5"/>
  <c r="E7" i="5"/>
  <c r="E6" i="5"/>
  <c r="C27" i="4"/>
  <c r="E27" i="4" s="1"/>
  <c r="E26" i="4"/>
  <c r="C26" i="4"/>
  <c r="C22" i="4"/>
  <c r="C23" i="4" s="1"/>
  <c r="C28" i="4" s="1"/>
  <c r="E28" i="4" s="1"/>
  <c r="E29" i="6" l="1"/>
  <c r="E30" i="6" s="1"/>
  <c r="E31" i="6" s="1"/>
  <c r="I37" i="5"/>
  <c r="K25" i="5"/>
  <c r="J37" i="5"/>
  <c r="H37" i="5"/>
  <c r="E37" i="5"/>
  <c r="K27" i="5"/>
  <c r="K26" i="5"/>
  <c r="H6" i="5"/>
  <c r="H7" i="5"/>
  <c r="H8" i="5"/>
  <c r="E9" i="5"/>
  <c r="F9" i="5"/>
  <c r="G9" i="5"/>
  <c r="E18" i="5"/>
  <c r="E29" i="4"/>
  <c r="E30" i="4" s="1"/>
  <c r="E31" i="4" s="1"/>
  <c r="C22" i="3"/>
  <c r="C23" i="3"/>
  <c r="C28" i="3" s="1"/>
  <c r="E28" i="3" s="1"/>
  <c r="C27" i="3"/>
  <c r="E27" i="3" s="1"/>
  <c r="E26" i="3"/>
  <c r="C26" i="3"/>
  <c r="E29" i="3" l="1"/>
  <c r="K37" i="5"/>
  <c r="H9" i="5"/>
  <c r="E30" i="3"/>
  <c r="E31" i="3" s="1"/>
  <c r="C22" i="2"/>
  <c r="C27" i="2"/>
  <c r="E27" i="2" s="1"/>
  <c r="C26" i="2"/>
  <c r="E26" i="2" s="1"/>
  <c r="C23" i="2"/>
  <c r="C28" i="2" s="1"/>
  <c r="E28" i="2" s="1"/>
  <c r="E29" i="2" l="1"/>
  <c r="E30" i="2" s="1"/>
  <c r="E31" i="2" s="1"/>
  <c r="C27" i="1"/>
  <c r="E27" i="1" s="1"/>
  <c r="C26" i="1"/>
  <c r="E26" i="1"/>
  <c r="C22" i="1"/>
  <c r="C23" i="1" s="1"/>
  <c r="C28" i="1" l="1"/>
  <c r="E28" i="1" s="1"/>
  <c r="E29" i="1" s="1"/>
  <c r="E30" i="1" s="1"/>
  <c r="E31" i="1" s="1"/>
</calcChain>
</file>

<file path=xl/sharedStrings.xml><?xml version="1.0" encoding="utf-8"?>
<sst xmlns="http://schemas.openxmlformats.org/spreadsheetml/2006/main" count="141" uniqueCount="64">
  <si>
    <t>اجاره سال</t>
  </si>
  <si>
    <t>مشمول مالیات</t>
  </si>
  <si>
    <t>مشمول مالیات سال</t>
  </si>
  <si>
    <t>نرخ</t>
  </si>
  <si>
    <t>تا سقف اجاره</t>
  </si>
  <si>
    <t>مازاد یک میلیارد</t>
  </si>
  <si>
    <t>مالیات سال</t>
  </si>
  <si>
    <t>مالیات ماه</t>
  </si>
  <si>
    <t>خالص اجاره</t>
  </si>
  <si>
    <t>قرارداد اجاره بشماره 18998249</t>
  </si>
  <si>
    <t>مدت اجاره : 99/04/15 تا 1400/12/29</t>
  </si>
  <si>
    <t>موجر : فرهاد حجاری زاده</t>
  </si>
  <si>
    <t>اداره کل امور مالیاتی شمال تهران</t>
  </si>
  <si>
    <t xml:space="preserve">کد واحد مالیاتی : 400222 </t>
  </si>
  <si>
    <t>کلاسه پرونده : 303</t>
  </si>
  <si>
    <t>کد ملی : 0450079643</t>
  </si>
  <si>
    <t>مبلغ ناخالص اجاره ماهانه</t>
  </si>
  <si>
    <t>مالیات 8.5 ماه</t>
  </si>
  <si>
    <t>اجاره 8.5 ماه سال99</t>
  </si>
  <si>
    <t>مالیات 8.5ماه سال99</t>
  </si>
  <si>
    <t>موجر : عباس قاسمی</t>
  </si>
  <si>
    <t>مدت اجاره : 99/010/03 تا 1400/10/03</t>
  </si>
  <si>
    <t>قرارداد اجاره بشماره 20268509</t>
  </si>
  <si>
    <t>سازمان امور مالیاتی بوشهر</t>
  </si>
  <si>
    <t xml:space="preserve">کد واحد مالیاتی : 881521 </t>
  </si>
  <si>
    <t>کد ملی : 3569748316</t>
  </si>
  <si>
    <t>مدت اجاره : 1403/01/01 تا 1403/12/29</t>
  </si>
  <si>
    <t>ردیف</t>
  </si>
  <si>
    <t>اجاره ماهانه سال 1403</t>
  </si>
  <si>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</si>
  <si>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</si>
  <si>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</si>
  <si>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</si>
  <si>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</si>
  <si>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</si>
  <si>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</si>
  <si>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</si>
  <si>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</si>
  <si>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</si>
  <si>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</si>
  <si>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</si>
  <si>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جمع</t>
  </si>
  <si>
    <t>ماه</t>
  </si>
  <si>
    <t>اجاره محاسبه شده در حسابها</t>
  </si>
  <si>
    <t>مابه التفاوت اجاره</t>
  </si>
  <si>
    <t>مالیات اجاره ماهانه سال 1403</t>
  </si>
  <si>
    <t>مالیات اجاره محاسبه شده در حسابها</t>
  </si>
  <si>
    <t>مابه التفاوت مالیات اجاره</t>
  </si>
  <si>
    <t>اجاره</t>
  </si>
  <si>
    <t>مالیات اجاره</t>
  </si>
  <si>
    <t>مابه التفاوت اجاره سال 1403</t>
  </si>
  <si>
    <t>مابه التفاوت مالیات اجاره سال 1403</t>
  </si>
  <si>
    <t>ناخالص اجاره</t>
  </si>
  <si>
    <t>خالص ماهانه 1403</t>
  </si>
  <si>
    <t>خالص محاسبه شده در حسابها</t>
  </si>
  <si>
    <t>مابه التفاوت</t>
  </si>
  <si>
    <t>خالص قابل پرداخت</t>
  </si>
  <si>
    <t>مابه التفاوت مالیات</t>
  </si>
  <si>
    <t>مابه التفاوت ناخالص</t>
  </si>
  <si>
    <t>مابه التفاوت خالص</t>
  </si>
  <si>
    <t>ناخالص اجاره محاسبه شده در حسابها</t>
  </si>
  <si>
    <t>ناخالص اجاره ماهانه سال 1403</t>
  </si>
  <si>
    <t>مابه التفاوت اجاره سال 1403 _ آقای فرهاد حجاری زاده</t>
  </si>
  <si>
    <t>قابل پرداخت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</si>
</sst>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BB5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74">
    <xf numFmtId="0" fontId="0" fillId="0" borderId="0" xfId="0"/>
    <xf numFmtId="3" fontId="1" fillId="0" borderId="0" xfId="0" applyNumberFormat="1" applyFont="1"/>
    <xf numFmtId="3" fontId="2" fillId="0" borderId="0" xfId="0" applyNumberFormat="1" applyFont="1"/>
    <xf numFmtId="3" fontId="2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164" fontId="8" fillId="4" borderId="1" xfId="1" applyNumberFormat="1" applyFont="1" applyFill="1" applyBorder="1" applyAlignment="1">
      <alignment horizontal="center" vertical="center"/>
    </xf>
    <xf numFmtId="164" fontId="7" fillId="0" borderId="7" xfId="1" applyNumberFormat="1" applyFont="1" applyBorder="1" applyAlignment="1">
      <alignment horizontal="center" vertical="center"/>
    </xf>
    <xf numFmtId="164" fontId="7" fillId="0" borderId="8" xfId="1" applyNumberFormat="1" applyFont="1" applyBorder="1" applyAlignment="1">
      <alignment horizontal="center" vertical="center"/>
    </xf>
    <xf numFmtId="164" fontId="8" fillId="4" borderId="9" xfId="1" applyNumberFormat="1" applyFont="1" applyFill="1" applyBorder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8" fillId="4" borderId="11" xfId="1" applyNumberFormat="1" applyFont="1" applyFill="1" applyBorder="1" applyAlignment="1">
      <alignment horizontal="center" vertical="center"/>
    </xf>
    <xf numFmtId="164" fontId="7" fillId="6" borderId="1" xfId="1" applyNumberFormat="1" applyFont="1" applyFill="1" applyBorder="1" applyAlignment="1">
      <alignment horizontal="center" vertical="center"/>
    </xf>
    <xf numFmtId="164" fontId="7" fillId="0" borderId="17" xfId="1" applyNumberFormat="1" applyFont="1" applyBorder="1" applyAlignment="1">
      <alignment horizontal="center" vertical="center"/>
    </xf>
    <xf numFmtId="164" fontId="7" fillId="0" borderId="18" xfId="1" applyNumberFormat="1" applyFont="1" applyBorder="1" applyAlignment="1">
      <alignment horizontal="center" vertical="center"/>
    </xf>
    <xf numFmtId="164" fontId="7" fillId="7" borderId="25" xfId="1" applyNumberFormat="1" applyFont="1" applyFill="1" applyBorder="1" applyAlignment="1">
      <alignment horizontal="center" vertical="center"/>
    </xf>
    <xf numFmtId="164" fontId="7" fillId="7" borderId="26" xfId="1" applyNumberFormat="1" applyFont="1" applyFill="1" applyBorder="1" applyAlignment="1">
      <alignment horizontal="center" vertical="center"/>
    </xf>
    <xf numFmtId="164" fontId="7" fillId="7" borderId="27" xfId="1" applyNumberFormat="1" applyFont="1" applyFill="1" applyBorder="1" applyAlignment="1">
      <alignment horizontal="center" vertical="center"/>
    </xf>
    <xf numFmtId="164" fontId="7" fillId="7" borderId="19" xfId="1" applyNumberFormat="1" applyFont="1" applyFill="1" applyBorder="1" applyAlignment="1">
      <alignment horizontal="center" vertical="center"/>
    </xf>
    <xf numFmtId="164" fontId="7" fillId="7" borderId="20" xfId="1" applyNumberFormat="1" applyFont="1" applyFill="1" applyBorder="1" applyAlignment="1">
      <alignment horizontal="center" vertical="center"/>
    </xf>
    <xf numFmtId="164" fontId="7" fillId="7" borderId="21" xfId="1" applyNumberFormat="1" applyFont="1" applyFill="1" applyBorder="1" applyAlignment="1">
      <alignment horizontal="center" vertical="center"/>
    </xf>
    <xf numFmtId="164" fontId="7" fillId="7" borderId="7" xfId="1" applyNumberFormat="1" applyFont="1" applyFill="1" applyBorder="1" applyAlignment="1">
      <alignment horizontal="center" vertical="center"/>
    </xf>
    <xf numFmtId="164" fontId="7" fillId="7" borderId="1" xfId="1" applyNumberFormat="1" applyFont="1" applyFill="1" applyBorder="1" applyAlignment="1">
      <alignment horizontal="center" vertical="center"/>
    </xf>
    <xf numFmtId="164" fontId="7" fillId="7" borderId="8" xfId="1" applyNumberFormat="1" applyFont="1" applyFill="1" applyBorder="1" applyAlignment="1">
      <alignment horizontal="center" vertical="center"/>
    </xf>
    <xf numFmtId="164" fontId="8" fillId="7" borderId="25" xfId="1" applyNumberFormat="1" applyFont="1" applyFill="1" applyBorder="1" applyAlignment="1">
      <alignment horizontal="center" vertical="center"/>
    </xf>
    <xf numFmtId="164" fontId="8" fillId="7" borderId="26" xfId="1" applyNumberFormat="1" applyFont="1" applyFill="1" applyBorder="1" applyAlignment="1">
      <alignment horizontal="center" vertical="center"/>
    </xf>
    <xf numFmtId="164" fontId="8" fillId="7" borderId="27" xfId="1" applyNumberFormat="1" applyFont="1" applyFill="1" applyBorder="1" applyAlignment="1">
      <alignment horizontal="center" vertical="center"/>
    </xf>
    <xf numFmtId="164" fontId="7" fillId="8" borderId="25" xfId="1" applyNumberFormat="1" applyFont="1" applyFill="1" applyBorder="1" applyAlignment="1">
      <alignment horizontal="center" vertical="center"/>
    </xf>
    <xf numFmtId="164" fontId="7" fillId="8" borderId="26" xfId="1" applyNumberFormat="1" applyFont="1" applyFill="1" applyBorder="1" applyAlignment="1">
      <alignment horizontal="center" vertical="center"/>
    </xf>
    <xf numFmtId="164" fontId="7" fillId="8" borderId="27" xfId="1" applyNumberFormat="1" applyFont="1" applyFill="1" applyBorder="1" applyAlignment="1">
      <alignment horizontal="center" vertical="center"/>
    </xf>
    <xf numFmtId="164" fontId="7" fillId="8" borderId="19" xfId="1" applyNumberFormat="1" applyFont="1" applyFill="1" applyBorder="1" applyAlignment="1">
      <alignment horizontal="center" vertical="center"/>
    </xf>
    <xf numFmtId="164" fontId="7" fillId="8" borderId="20" xfId="1" applyNumberFormat="1" applyFont="1" applyFill="1" applyBorder="1" applyAlignment="1">
      <alignment horizontal="center" vertical="center"/>
    </xf>
    <xf numFmtId="164" fontId="7" fillId="8" borderId="21" xfId="1" applyNumberFormat="1" applyFont="1" applyFill="1" applyBorder="1" applyAlignment="1">
      <alignment horizontal="center" vertical="center"/>
    </xf>
    <xf numFmtId="164" fontId="7" fillId="8" borderId="7" xfId="1" applyNumberFormat="1" applyFont="1" applyFill="1" applyBorder="1" applyAlignment="1">
      <alignment horizontal="center" vertical="center"/>
    </xf>
    <xf numFmtId="164" fontId="7" fillId="8" borderId="1" xfId="1" applyNumberFormat="1" applyFont="1" applyFill="1" applyBorder="1" applyAlignment="1">
      <alignment horizontal="center" vertical="center"/>
    </xf>
    <xf numFmtId="164" fontId="7" fillId="8" borderId="8" xfId="1" applyNumberFormat="1" applyFont="1" applyFill="1" applyBorder="1" applyAlignment="1">
      <alignment horizontal="center" vertical="center"/>
    </xf>
    <xf numFmtId="164" fontId="8" fillId="8" borderId="25" xfId="1" applyNumberFormat="1" applyFont="1" applyFill="1" applyBorder="1" applyAlignment="1">
      <alignment horizontal="center" vertical="center"/>
    </xf>
    <xf numFmtId="164" fontId="8" fillId="8" borderId="26" xfId="1" applyNumberFormat="1" applyFont="1" applyFill="1" applyBorder="1" applyAlignment="1">
      <alignment horizontal="center" vertical="center"/>
    </xf>
    <xf numFmtId="164" fontId="8" fillId="8" borderId="27" xfId="1" applyNumberFormat="1" applyFont="1" applyFill="1" applyBorder="1" applyAlignment="1">
      <alignment horizontal="center" vertical="center"/>
    </xf>
    <xf numFmtId="164" fontId="7" fillId="6" borderId="25" xfId="1" applyNumberFormat="1" applyFont="1" applyFill="1" applyBorder="1" applyAlignment="1">
      <alignment horizontal="center" vertical="center"/>
    </xf>
    <xf numFmtId="164" fontId="7" fillId="6" borderId="26" xfId="1" applyNumberFormat="1" applyFont="1" applyFill="1" applyBorder="1" applyAlignment="1">
      <alignment horizontal="center" vertical="center"/>
    </xf>
    <xf numFmtId="164" fontId="7" fillId="6" borderId="27" xfId="1" applyNumberFormat="1" applyFont="1" applyFill="1" applyBorder="1" applyAlignment="1">
      <alignment horizontal="center" vertical="center"/>
    </xf>
    <xf numFmtId="164" fontId="7" fillId="6" borderId="19" xfId="1" applyNumberFormat="1" applyFont="1" applyFill="1" applyBorder="1" applyAlignment="1">
      <alignment horizontal="center" vertical="center"/>
    </xf>
    <xf numFmtId="164" fontId="7" fillId="6" borderId="20" xfId="1" applyNumberFormat="1" applyFont="1" applyFill="1" applyBorder="1" applyAlignment="1">
      <alignment horizontal="center" vertical="center"/>
    </xf>
    <xf numFmtId="164" fontId="7" fillId="6" borderId="21" xfId="1" applyNumberFormat="1" applyFont="1" applyFill="1" applyBorder="1" applyAlignment="1">
      <alignment horizontal="center" vertical="center"/>
    </xf>
    <xf numFmtId="164" fontId="7" fillId="6" borderId="7" xfId="1" applyNumberFormat="1" applyFont="1" applyFill="1" applyBorder="1" applyAlignment="1">
      <alignment horizontal="center" vertical="center"/>
    </xf>
    <xf numFmtId="164" fontId="7" fillId="6" borderId="8" xfId="1" applyNumberFormat="1" applyFont="1" applyFill="1" applyBorder="1" applyAlignment="1">
      <alignment horizontal="center" vertical="center"/>
    </xf>
    <xf numFmtId="164" fontId="8" fillId="6" borderId="25" xfId="1" applyNumberFormat="1" applyFont="1" applyFill="1" applyBorder="1" applyAlignment="1">
      <alignment horizontal="center" vertical="center"/>
    </xf>
    <xf numFmtId="164" fontId="8" fillId="6" borderId="26" xfId="1" applyNumberFormat="1" applyFont="1" applyFill="1" applyBorder="1" applyAlignment="1">
      <alignment horizontal="center" vertical="center"/>
    </xf>
    <xf numFmtId="164" fontId="8" fillId="6" borderId="27" xfId="1" applyNumberFormat="1" applyFont="1" applyFill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8" fillId="0" borderId="25" xfId="1" applyNumberFormat="1" applyFont="1" applyFill="1" applyBorder="1" applyAlignment="1">
      <alignment horizontal="center" vertical="center"/>
    </xf>
    <xf numFmtId="164" fontId="8" fillId="0" borderId="28" xfId="1" applyNumberFormat="1" applyFont="1" applyFill="1" applyBorder="1" applyAlignment="1">
      <alignment horizontal="center" vertical="center"/>
    </xf>
    <xf numFmtId="164" fontId="8" fillId="5" borderId="22" xfId="1" applyNumberFormat="1" applyFont="1" applyFill="1" applyBorder="1" applyAlignment="1">
      <alignment horizontal="center" vertical="center"/>
    </xf>
    <xf numFmtId="164" fontId="8" fillId="5" borderId="23" xfId="1" applyNumberFormat="1" applyFont="1" applyFill="1" applyBorder="1" applyAlignment="1">
      <alignment horizontal="center" vertical="center"/>
    </xf>
    <xf numFmtId="164" fontId="8" fillId="5" borderId="24" xfId="1" applyNumberFormat="1" applyFont="1" applyFill="1" applyBorder="1" applyAlignment="1">
      <alignment horizontal="center" vertical="center"/>
    </xf>
    <xf numFmtId="164" fontId="7" fillId="6" borderId="4" xfId="1" applyNumberFormat="1" applyFont="1" applyFill="1" applyBorder="1" applyAlignment="1">
      <alignment horizontal="center" vertical="center"/>
    </xf>
    <xf numFmtId="164" fontId="7" fillId="6" borderId="5" xfId="1" applyNumberFormat="1" applyFont="1" applyFill="1" applyBorder="1" applyAlignment="1">
      <alignment horizontal="center" vertical="center"/>
    </xf>
    <xf numFmtId="164" fontId="7" fillId="6" borderId="6" xfId="1" applyNumberFormat="1" applyFont="1" applyFill="1" applyBorder="1" applyAlignment="1">
      <alignment horizontal="center" vertical="center"/>
    </xf>
    <xf numFmtId="164" fontId="8" fillId="3" borderId="3" xfId="1" applyNumberFormat="1" applyFont="1" applyFill="1" applyBorder="1" applyAlignment="1">
      <alignment horizontal="center" vertical="center"/>
    </xf>
    <xf numFmtId="164" fontId="7" fillId="5" borderId="1" xfId="1" applyNumberFormat="1" applyFont="1" applyFill="1" applyBorder="1" applyAlignment="1">
      <alignment horizontal="center" vertical="center"/>
    </xf>
    <xf numFmtId="164" fontId="8" fillId="3" borderId="1" xfId="1" applyNumberFormat="1" applyFont="1" applyFill="1" applyBorder="1" applyAlignment="1">
      <alignment horizontal="center" vertical="center"/>
    </xf>
    <xf numFmtId="164" fontId="8" fillId="4" borderId="15" xfId="1" applyNumberFormat="1" applyFont="1" applyFill="1" applyBorder="1" applyAlignment="1">
      <alignment horizontal="center" vertical="center"/>
    </xf>
    <xf numFmtId="164" fontId="8" fillId="4" borderId="16" xfId="1" applyNumberFormat="1" applyFont="1" applyFill="1" applyBorder="1" applyAlignment="1">
      <alignment horizontal="center" vertical="center"/>
    </xf>
    <xf numFmtId="164" fontId="8" fillId="6" borderId="12" xfId="1" applyNumberFormat="1" applyFont="1" applyFill="1" applyBorder="1" applyAlignment="1">
      <alignment horizontal="center" vertical="center"/>
    </xf>
    <xf numFmtId="164" fontId="8" fillId="6" borderId="13" xfId="1" applyNumberFormat="1" applyFont="1" applyFill="1" applyBorder="1" applyAlignment="1">
      <alignment horizontal="center" vertical="center"/>
    </xf>
    <xf numFmtId="164" fontId="8" fillId="6" borderId="14" xfId="1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colors>
    <mruColors>
      <color rgb="FFFBB5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886245</xdr:colOff>
      <xdr:row>14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3A9F97-F6D2-42DC-B16A-29B5EC3CA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8745" cy="32956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886245</xdr:colOff>
      <xdr:row>14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D42559-41A9-4547-AFC8-1D17530D5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5648745" cy="329564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886245</xdr:colOff>
      <xdr:row>14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63761" cy="320674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209550</xdr:colOff>
      <xdr:row>14</xdr:row>
      <xdr:rowOff>186373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458075" cy="33867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4</xdr:col>
      <xdr:colOff>1009011</xdr:colOff>
      <xdr:row>14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257411" cy="32956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8C7F6-8305-405D-A4D2-257CD9A010CC}">
  <sheetPr>
    <tabColor rgb="FF92D050"/>
    <pageSetUpPr fitToPage="1"/>
  </sheetPr>
  <dimension ref="A2:K37"/>
  <sheetViews>
    <sheetView topLeftCell="A22" zoomScale="70" zoomScaleNormal="70" workbookViewId="0">
      <selection activeCell="Q27" sqref="Q27"/>
    </sheetView>
  </sheetViews>
  <sheetFormatPr defaultRowHeight="15.75" x14ac:dyDescent="0.25"/>
  <cols>
    <col min="1" max="1" width="6.85546875" style="11" bestFit="1" customWidth="1"/>
    <col min="2" max="2" width="9.7109375" style="11" bestFit="1" customWidth="1"/>
    <col min="3" max="3" width="27.85546875" style="11" bestFit="1" customWidth="1"/>
    <col min="4" max="4" width="29.7109375" style="11" bestFit="1" customWidth="1"/>
    <col min="5" max="5" width="21.5703125" style="11" bestFit="1" customWidth="1"/>
    <col min="6" max="6" width="31" style="11" bestFit="1" customWidth="1"/>
    <col min="7" max="7" width="29.7109375" style="11" bestFit="1" customWidth="1"/>
    <col min="8" max="8" width="16.85546875" style="11" bestFit="1" customWidth="1"/>
    <col min="9" max="9" width="18.140625" style="11" bestFit="1" customWidth="1"/>
    <col min="10" max="11" width="16.85546875" style="11" bestFit="1" customWidth="1"/>
    <col min="12" max="12" width="9.140625" style="11"/>
    <col min="13" max="13" width="6.85546875" style="11" bestFit="1" customWidth="1"/>
    <col min="14" max="14" width="9.7109375" style="11" bestFit="1" customWidth="1"/>
    <col min="15" max="15" width="27.85546875" style="11" bestFit="1" customWidth="1"/>
    <col min="16" max="16" width="26.7109375" style="11" bestFit="1" customWidth="1"/>
    <col min="17" max="17" width="18.140625" style="11" bestFit="1" customWidth="1"/>
    <col min="18" max="18" width="31" style="11" bestFit="1" customWidth="1"/>
    <col min="19" max="19" width="29.7109375" style="11" bestFit="1" customWidth="1"/>
    <col min="20" max="20" width="16.85546875" style="11" bestFit="1" customWidth="1"/>
    <col min="21" max="21" width="18.140625" style="11" bestFit="1" customWidth="1"/>
    <col min="22" max="22" width="16.85546875" style="11" bestFit="1" customWidth="1"/>
    <col min="23" max="23" width="16.85546875" style="11" customWidth="1"/>
    <col min="24" max="16384" width="9.140625" style="11"/>
  </cols>
  <sheetData>
    <row r="2" spans="1:8" ht="41.25" customHeight="1" x14ac:dyDescent="0.25">
      <c r="A2" s="67" t="s">
        <v>50</v>
      </c>
      <c r="B2" s="67"/>
      <c r="C2" s="67"/>
      <c r="D2" s="67"/>
      <c r="E2" s="67"/>
      <c r="F2" s="67"/>
      <c r="G2" s="67"/>
      <c r="H2" s="67"/>
    </row>
    <row r="3" spans="1:8" ht="41.25" customHeight="1" thickBot="1" x14ac:dyDescent="0.3">
      <c r="A3" s="66" t="s">
        <v>48</v>
      </c>
      <c r="B3" s="66"/>
      <c r="C3" s="66"/>
      <c r="D3" s="66"/>
      <c r="E3" s="66"/>
      <c r="F3" s="66"/>
      <c r="G3" s="66"/>
      <c r="H3" s="66"/>
    </row>
    <row r="4" spans="1:8" ht="41.25" customHeight="1" x14ac:dyDescent="0.25">
      <c r="A4" s="71" t="s">
        <v>52</v>
      </c>
      <c r="B4" s="72"/>
      <c r="C4" s="72"/>
      <c r="D4" s="72"/>
      <c r="E4" s="73"/>
      <c r="F4" s="63" t="s">
        <v>8</v>
      </c>
      <c r="G4" s="64"/>
      <c r="H4" s="65"/>
    </row>
    <row r="5" spans="1:8" ht="41.25" customHeight="1" x14ac:dyDescent="0.25">
      <c r="A5" s="14" t="s">
        <v>27</v>
      </c>
      <c r="B5" s="12" t="s">
        <v>42</v>
      </c>
      <c r="C5" s="12" t="s">
        <v>28</v>
      </c>
      <c r="D5" s="12" t="s">
        <v>43</v>
      </c>
      <c r="E5" s="15" t="s">
        <v>44</v>
      </c>
      <c r="F5" s="14" t="s">
        <v>53</v>
      </c>
      <c r="G5" s="12" t="s">
        <v>54</v>
      </c>
      <c r="H5" s="15" t="s">
        <v>55</v>
      </c>
    </row>
    <row r="6" spans="1:8" ht="41.25" customHeight="1" x14ac:dyDescent="0.25">
      <c r="A6" s="14">
        <v>1</v>
      </c>
      <c r="B6" s="12" t="s">
        <v>29</v>
      </c>
      <c r="C6" s="12">
        <v>4500000000</v>
      </c>
      <c r="D6" s="12">
        <v>3500000000</v>
      </c>
      <c r="E6" s="15">
        <f>C6-D6</f>
        <v>1000000000</v>
      </c>
      <c r="F6" s="14">
        <f>C6-C15</f>
        <v>3662500000</v>
      </c>
      <c r="G6" s="12">
        <f>D6-D15</f>
        <v>2868750000</v>
      </c>
      <c r="H6" s="15">
        <f>F6-G6</f>
        <v>793750000</v>
      </c>
    </row>
    <row r="7" spans="1:8" ht="41.25" customHeight="1" x14ac:dyDescent="0.25">
      <c r="A7" s="14">
        <v>2</v>
      </c>
      <c r="B7" s="12" t="s">
        <v>30</v>
      </c>
      <c r="C7" s="12">
        <v>4500000000</v>
      </c>
      <c r="D7" s="12">
        <v>3500000000</v>
      </c>
      <c r="E7" s="15">
        <f>C7-D7</f>
        <v>1000000000</v>
      </c>
      <c r="F7" s="14">
        <f t="shared" ref="F7:F8" si="0">C7-C16</f>
        <v>3662500000</v>
      </c>
      <c r="G7" s="12">
        <f t="shared" ref="G7:G8" si="1">D7-D16</f>
        <v>2868750000</v>
      </c>
      <c r="H7" s="15">
        <f t="shared" ref="H7:H8" si="2">F7-G7</f>
        <v>793750000</v>
      </c>
    </row>
    <row r="8" spans="1:8" ht="41.25" customHeight="1" x14ac:dyDescent="0.25">
      <c r="A8" s="14">
        <v>3</v>
      </c>
      <c r="B8" s="12" t="s">
        <v>31</v>
      </c>
      <c r="C8" s="12">
        <v>4500000000</v>
      </c>
      <c r="D8" s="12">
        <v>4500000000</v>
      </c>
      <c r="E8" s="15">
        <f>C8-D8</f>
        <v>0</v>
      </c>
      <c r="F8" s="14">
        <f t="shared" si="0"/>
        <v>3662500000</v>
      </c>
      <c r="G8" s="12">
        <f t="shared" si="1"/>
        <v>3662500000</v>
      </c>
      <c r="H8" s="15">
        <f t="shared" si="2"/>
        <v>0</v>
      </c>
    </row>
    <row r="9" spans="1:8" ht="41.25" customHeight="1" thickBot="1" x14ac:dyDescent="0.3">
      <c r="A9" s="69" t="s">
        <v>41</v>
      </c>
      <c r="B9" s="70"/>
      <c r="C9" s="17">
        <f>SUM(C6:C8)</f>
        <v>13500000000</v>
      </c>
      <c r="D9" s="17">
        <f t="shared" ref="D9:E9" si="3">SUM(D6:D8)</f>
        <v>11500000000</v>
      </c>
      <c r="E9" s="18">
        <f t="shared" si="3"/>
        <v>2000000000</v>
      </c>
      <c r="F9" s="16">
        <f t="shared" ref="F9" si="4">SUM(F6:F8)</f>
        <v>10987500000</v>
      </c>
      <c r="G9" s="17">
        <f t="shared" ref="G9" si="5">SUM(G6:G8)</f>
        <v>9400000000</v>
      </c>
      <c r="H9" s="18">
        <f t="shared" ref="H9" si="6">SUM(H6:H8)</f>
        <v>1587500000</v>
      </c>
    </row>
    <row r="12" spans="1:8" ht="41.25" customHeight="1" x14ac:dyDescent="0.25">
      <c r="A12" s="67" t="s">
        <v>51</v>
      </c>
      <c r="B12" s="67"/>
      <c r="C12" s="67"/>
      <c r="D12" s="67"/>
      <c r="E12" s="67"/>
    </row>
    <row r="13" spans="1:8" ht="41.25" customHeight="1" x14ac:dyDescent="0.25">
      <c r="A13" s="68" t="s">
        <v>49</v>
      </c>
      <c r="B13" s="68"/>
      <c r="C13" s="68"/>
      <c r="D13" s="68"/>
      <c r="E13" s="68"/>
    </row>
    <row r="14" spans="1:8" ht="41.25" customHeight="1" x14ac:dyDescent="0.25">
      <c r="A14" s="12" t="s">
        <v>27</v>
      </c>
      <c r="B14" s="12" t="s">
        <v>42</v>
      </c>
      <c r="C14" s="12" t="s">
        <v>45</v>
      </c>
      <c r="D14" s="12" t="s">
        <v>46</v>
      </c>
      <c r="E14" s="12" t="s">
        <v>47</v>
      </c>
    </row>
    <row r="15" spans="1:8" ht="41.25" customHeight="1" x14ac:dyDescent="0.25">
      <c r="A15" s="12">
        <v>1</v>
      </c>
      <c r="B15" s="12" t="s">
        <v>29</v>
      </c>
      <c r="C15" s="12">
        <v>837500000</v>
      </c>
      <c r="D15" s="12">
        <v>631250000</v>
      </c>
      <c r="E15" s="12">
        <f>C15-D15</f>
        <v>206250000</v>
      </c>
    </row>
    <row r="16" spans="1:8" ht="41.25" customHeight="1" x14ac:dyDescent="0.25">
      <c r="A16" s="12">
        <v>2</v>
      </c>
      <c r="B16" s="12" t="s">
        <v>30</v>
      </c>
      <c r="C16" s="12">
        <v>837500000</v>
      </c>
      <c r="D16" s="12">
        <v>631250000</v>
      </c>
      <c r="E16" s="12">
        <f t="shared" ref="E16" si="7">C16-D16</f>
        <v>206250000</v>
      </c>
    </row>
    <row r="17" spans="1:11" ht="41.25" customHeight="1" x14ac:dyDescent="0.25">
      <c r="A17" s="12">
        <v>3</v>
      </c>
      <c r="B17" s="12" t="s">
        <v>31</v>
      </c>
      <c r="C17" s="12">
        <v>837500000</v>
      </c>
      <c r="D17" s="12">
        <v>837500000</v>
      </c>
      <c r="E17" s="12">
        <f>C17-D17</f>
        <v>0</v>
      </c>
    </row>
    <row r="18" spans="1:11" ht="41.25" customHeight="1" x14ac:dyDescent="0.25">
      <c r="A18" s="13"/>
      <c r="B18" s="13" t="s">
        <v>41</v>
      </c>
      <c r="C18" s="13">
        <f>SUM(C15:C17)</f>
        <v>2512500000</v>
      </c>
      <c r="D18" s="13">
        <f t="shared" ref="D18:E18" si="8">SUM(D15:D17)</f>
        <v>2100000000</v>
      </c>
      <c r="E18" s="13">
        <f t="shared" si="8"/>
        <v>412500000</v>
      </c>
    </row>
    <row r="22" spans="1:11" ht="16.5" thickBot="1" x14ac:dyDescent="0.3"/>
    <row r="23" spans="1:11" ht="34.5" customHeight="1" thickBot="1" x14ac:dyDescent="0.3">
      <c r="A23" s="60" t="s">
        <v>62</v>
      </c>
      <c r="B23" s="61"/>
      <c r="C23" s="61"/>
      <c r="D23" s="61"/>
      <c r="E23" s="61"/>
      <c r="F23" s="61"/>
      <c r="G23" s="61"/>
      <c r="H23" s="61"/>
      <c r="I23" s="61"/>
      <c r="J23" s="61"/>
      <c r="K23" s="62"/>
    </row>
    <row r="24" spans="1:11" ht="34.5" customHeight="1" thickBot="1" x14ac:dyDescent="0.3">
      <c r="A24" s="57" t="s">
        <v>27</v>
      </c>
      <c r="B24" s="57" t="s">
        <v>42</v>
      </c>
      <c r="C24" s="22" t="s">
        <v>61</v>
      </c>
      <c r="D24" s="23" t="s">
        <v>45</v>
      </c>
      <c r="E24" s="24" t="s">
        <v>56</v>
      </c>
      <c r="F24" s="34" t="s">
        <v>60</v>
      </c>
      <c r="G24" s="35" t="s">
        <v>46</v>
      </c>
      <c r="H24" s="36" t="s">
        <v>63</v>
      </c>
      <c r="I24" s="46" t="s">
        <v>58</v>
      </c>
      <c r="J24" s="47" t="s">
        <v>57</v>
      </c>
      <c r="K24" s="48" t="s">
        <v>59</v>
      </c>
    </row>
    <row r="25" spans="1:11" ht="34.5" customHeight="1" x14ac:dyDescent="0.25">
      <c r="A25" s="21">
        <v>1</v>
      </c>
      <c r="B25" s="21" t="s">
        <v>29</v>
      </c>
      <c r="C25" s="25">
        <v>4500000000</v>
      </c>
      <c r="D25" s="26">
        <v>818750000</v>
      </c>
      <c r="E25" s="27">
        <f>C25-D25</f>
        <v>3681250000</v>
      </c>
      <c r="F25" s="37">
        <v>3500000000</v>
      </c>
      <c r="G25" s="38">
        <v>631250000</v>
      </c>
      <c r="H25" s="39">
        <f>F25-G25</f>
        <v>2868750000</v>
      </c>
      <c r="I25" s="49">
        <f>C25-F25</f>
        <v>1000000000</v>
      </c>
      <c r="J25" s="50">
        <f>D25-G25</f>
        <v>187500000</v>
      </c>
      <c r="K25" s="51">
        <f>E25-H25</f>
        <v>812500000</v>
      </c>
    </row>
    <row r="26" spans="1:11" ht="34.5" customHeight="1" x14ac:dyDescent="0.25">
      <c r="A26" s="20">
        <v>2</v>
      </c>
      <c r="B26" s="20" t="s">
        <v>30</v>
      </c>
      <c r="C26" s="28">
        <v>4500000000</v>
      </c>
      <c r="D26" s="29">
        <v>818750000</v>
      </c>
      <c r="E26" s="30">
        <f t="shared" ref="E26:E36" si="9">C26-D26</f>
        <v>3681250000</v>
      </c>
      <c r="F26" s="40">
        <v>3500000000</v>
      </c>
      <c r="G26" s="41">
        <v>631250000</v>
      </c>
      <c r="H26" s="42">
        <f t="shared" ref="H26:H27" si="10">F26-G26</f>
        <v>2868750000</v>
      </c>
      <c r="I26" s="49">
        <f t="shared" ref="I26:I27" si="11">C26-F26</f>
        <v>1000000000</v>
      </c>
      <c r="J26" s="19">
        <f t="shared" ref="J26:J27" si="12">D26-G26</f>
        <v>187500000</v>
      </c>
      <c r="K26" s="53">
        <f t="shared" ref="K26:K27" si="13">E26-H26</f>
        <v>812500000</v>
      </c>
    </row>
    <row r="27" spans="1:11" ht="34.5" customHeight="1" x14ac:dyDescent="0.25">
      <c r="A27" s="20">
        <v>3</v>
      </c>
      <c r="B27" s="20" t="s">
        <v>31</v>
      </c>
      <c r="C27" s="28">
        <v>4500000000</v>
      </c>
      <c r="D27" s="29">
        <v>818750000</v>
      </c>
      <c r="E27" s="30">
        <f t="shared" si="9"/>
        <v>3681250000</v>
      </c>
      <c r="F27" s="40">
        <v>4500000000</v>
      </c>
      <c r="G27" s="41">
        <v>818750000</v>
      </c>
      <c r="H27" s="42">
        <f t="shared" si="10"/>
        <v>3681250000</v>
      </c>
      <c r="I27" s="49">
        <f t="shared" si="11"/>
        <v>0</v>
      </c>
      <c r="J27" s="19">
        <f t="shared" si="12"/>
        <v>0</v>
      </c>
      <c r="K27" s="53">
        <f t="shared" si="13"/>
        <v>0</v>
      </c>
    </row>
    <row r="28" spans="1:11" ht="34.5" customHeight="1" x14ac:dyDescent="0.25">
      <c r="A28" s="20">
        <v>4</v>
      </c>
      <c r="B28" s="20" t="s">
        <v>32</v>
      </c>
      <c r="C28" s="28">
        <v>4500000000</v>
      </c>
      <c r="D28" s="29">
        <v>818750000</v>
      </c>
      <c r="E28" s="30">
        <f t="shared" si="9"/>
        <v>3681250000</v>
      </c>
      <c r="F28" s="40">
        <v>4500000000</v>
      </c>
      <c r="G28" s="41">
        <v>818750000</v>
      </c>
      <c r="H28" s="42">
        <f t="shared" ref="H28:H36" si="14">F28-G28</f>
        <v>3681250000</v>
      </c>
      <c r="I28" s="49">
        <f t="shared" ref="I28" si="15">C28-F28</f>
        <v>0</v>
      </c>
      <c r="J28" s="19">
        <f t="shared" ref="J28" si="16">D28-G28</f>
        <v>0</v>
      </c>
      <c r="K28" s="53">
        <f t="shared" ref="K28" si="17">E28-H28</f>
        <v>0</v>
      </c>
    </row>
    <row r="29" spans="1:11" ht="34.5" customHeight="1" x14ac:dyDescent="0.25">
      <c r="A29" s="20">
        <v>5</v>
      </c>
      <c r="B29" s="20" t="s">
        <v>33</v>
      </c>
      <c r="C29" s="28">
        <v>4500000000</v>
      </c>
      <c r="D29" s="29">
        <v>818750000</v>
      </c>
      <c r="E29" s="30">
        <f t="shared" si="9"/>
        <v>3681250000</v>
      </c>
      <c r="F29" s="40">
        <v>4500000000</v>
      </c>
      <c r="G29" s="41">
        <v>818750000</v>
      </c>
      <c r="H29" s="42">
        <f t="shared" si="14"/>
        <v>3681250000</v>
      </c>
      <c r="I29" s="49">
        <f t="shared" ref="I29:I30" si="18">C29-F29</f>
        <v>0</v>
      </c>
      <c r="J29" s="19">
        <f t="shared" ref="J29:J30" si="19">D29-G29</f>
        <v>0</v>
      </c>
      <c r="K29" s="53">
        <f t="shared" ref="K29:K30" si="20">E29-H29</f>
        <v>0</v>
      </c>
    </row>
    <row r="30" spans="1:11" ht="34.5" customHeight="1" x14ac:dyDescent="0.25">
      <c r="A30" s="20">
        <v>6</v>
      </c>
      <c r="B30" s="20" t="s">
        <v>34</v>
      </c>
      <c r="C30" s="28">
        <v>4500000000</v>
      </c>
      <c r="D30" s="29">
        <v>818750000</v>
      </c>
      <c r="E30" s="30">
        <f t="shared" si="9"/>
        <v>3681250000</v>
      </c>
      <c r="F30" s="40">
        <v>4500000000</v>
      </c>
      <c r="G30" s="41">
        <v>818750000</v>
      </c>
      <c r="H30" s="42">
        <f t="shared" si="14"/>
        <v>3681250000</v>
      </c>
      <c r="I30" s="49">
        <f t="shared" si="18"/>
        <v>0</v>
      </c>
      <c r="J30" s="19">
        <f t="shared" si="19"/>
        <v>0</v>
      </c>
      <c r="K30" s="53">
        <f t="shared" si="20"/>
        <v>0</v>
      </c>
    </row>
    <row r="31" spans="1:11" ht="34.5" customHeight="1" x14ac:dyDescent="0.25">
      <c r="A31" s="20">
        <v>7</v>
      </c>
      <c r="B31" s="20" t="s">
        <v>35</v>
      </c>
      <c r="C31" s="28">
        <v>4500000000</v>
      </c>
      <c r="D31" s="29">
        <v>818750000</v>
      </c>
      <c r="E31" s="30">
        <f t="shared" si="9"/>
        <v>3681250000</v>
      </c>
      <c r="F31" s="40">
        <v>4500000000</v>
      </c>
      <c r="G31" s="41">
        <v>818750000</v>
      </c>
      <c r="H31" s="42">
        <f t="shared" si="14"/>
        <v>3681250000</v>
      </c>
      <c r="I31" s="49">
        <f t="shared" ref="I31:I32" si="21">C31-F31</f>
        <v>0</v>
      </c>
      <c r="J31" s="19">
        <f t="shared" ref="J31:J32" si="22">D31-G31</f>
        <v>0</v>
      </c>
      <c r="K31" s="53">
        <f t="shared" ref="K31:K32" si="23">E31-H31</f>
        <v>0</v>
      </c>
    </row>
    <row r="32" spans="1:11" ht="34.5" customHeight="1" x14ac:dyDescent="0.25">
      <c r="A32" s="20">
        <v>8</v>
      </c>
      <c r="B32" s="20" t="s">
        <v>36</v>
      </c>
      <c r="C32" s="28">
        <v>4500000000</v>
      </c>
      <c r="D32" s="29">
        <v>818750000</v>
      </c>
      <c r="E32" s="30">
        <f t="shared" si="9"/>
        <v>3681250000</v>
      </c>
      <c r="F32" s="40">
        <v>4500000000</v>
      </c>
      <c r="G32" s="41">
        <v>818750000</v>
      </c>
      <c r="H32" s="42">
        <f t="shared" si="14"/>
        <v>3681250000</v>
      </c>
      <c r="I32" s="49">
        <f t="shared" si="21"/>
        <v>0</v>
      </c>
      <c r="J32" s="19">
        <f t="shared" si="22"/>
        <v>0</v>
      </c>
      <c r="K32" s="53">
        <f t="shared" si="23"/>
        <v>0</v>
      </c>
    </row>
    <row r="33" spans="1:11" ht="34.5" customHeight="1" x14ac:dyDescent="0.25">
      <c r="A33" s="20">
        <v>9</v>
      </c>
      <c r="B33" s="20" t="s">
        <v>37</v>
      </c>
      <c r="C33" s="28">
        <v>4500000000</v>
      </c>
      <c r="D33" s="29">
        <v>818750000</v>
      </c>
      <c r="E33" s="30">
        <f t="shared" si="9"/>
        <v>3681250000</v>
      </c>
      <c r="F33" s="40">
        <v>4500000000</v>
      </c>
      <c r="G33" s="41">
        <v>818750000</v>
      </c>
      <c r="H33" s="42">
        <f t="shared" si="14"/>
        <v>3681250000</v>
      </c>
      <c r="I33" s="49">
        <f t="shared" ref="I33:I36" si="24">C33-F33</f>
        <v>0</v>
      </c>
      <c r="J33" s="19">
        <f t="shared" ref="J33:J36" si="25">D33-G33</f>
        <v>0</v>
      </c>
      <c r="K33" s="53">
        <f t="shared" ref="K33:K36" si="26">E33-H33</f>
        <v>0</v>
      </c>
    </row>
    <row r="34" spans="1:11" ht="34.5" customHeight="1" x14ac:dyDescent="0.25">
      <c r="A34" s="20">
        <v>10</v>
      </c>
      <c r="B34" s="20" t="s">
        <v>38</v>
      </c>
      <c r="C34" s="28">
        <v>4500000000</v>
      </c>
      <c r="D34" s="29">
        <v>818750000</v>
      </c>
      <c r="E34" s="30">
        <f t="shared" si="9"/>
        <v>3681250000</v>
      </c>
      <c r="F34" s="40">
        <v>4500000000</v>
      </c>
      <c r="G34" s="41">
        <v>818750000</v>
      </c>
      <c r="H34" s="42">
        <f t="shared" si="14"/>
        <v>3681250000</v>
      </c>
      <c r="I34" s="49">
        <f t="shared" si="24"/>
        <v>0</v>
      </c>
      <c r="J34" s="19">
        <f t="shared" si="25"/>
        <v>0</v>
      </c>
      <c r="K34" s="53">
        <f t="shared" si="26"/>
        <v>0</v>
      </c>
    </row>
    <row r="35" spans="1:11" ht="34.5" customHeight="1" x14ac:dyDescent="0.25">
      <c r="A35" s="20">
        <v>11</v>
      </c>
      <c r="B35" s="20" t="s">
        <v>39</v>
      </c>
      <c r="C35" s="28">
        <v>4500000000</v>
      </c>
      <c r="D35" s="29">
        <v>818750000</v>
      </c>
      <c r="E35" s="30">
        <f t="shared" si="9"/>
        <v>3681250000</v>
      </c>
      <c r="F35" s="40">
        <v>4500000000</v>
      </c>
      <c r="G35" s="41">
        <v>818750000</v>
      </c>
      <c r="H35" s="42">
        <f t="shared" si="14"/>
        <v>3681250000</v>
      </c>
      <c r="I35" s="52">
        <f t="shared" si="24"/>
        <v>0</v>
      </c>
      <c r="J35" s="19">
        <f t="shared" si="25"/>
        <v>0</v>
      </c>
      <c r="K35" s="53">
        <f t="shared" si="26"/>
        <v>0</v>
      </c>
    </row>
    <row r="36" spans="1:11" ht="34.5" customHeight="1" thickBot="1" x14ac:dyDescent="0.3">
      <c r="A36" s="20">
        <v>12</v>
      </c>
      <c r="B36" s="20" t="s">
        <v>40</v>
      </c>
      <c r="C36" s="28">
        <v>4500000000</v>
      </c>
      <c r="D36" s="29">
        <v>818750000</v>
      </c>
      <c r="E36" s="30">
        <f t="shared" si="9"/>
        <v>3681250000</v>
      </c>
      <c r="F36" s="40">
        <v>4500000000</v>
      </c>
      <c r="G36" s="41">
        <v>818750000</v>
      </c>
      <c r="H36" s="42">
        <f t="shared" si="14"/>
        <v>3681250000</v>
      </c>
      <c r="I36" s="52">
        <f t="shared" si="24"/>
        <v>0</v>
      </c>
      <c r="J36" s="19">
        <f t="shared" si="25"/>
        <v>0</v>
      </c>
      <c r="K36" s="53">
        <f t="shared" si="26"/>
        <v>0</v>
      </c>
    </row>
    <row r="37" spans="1:11" ht="34.5" customHeight="1" thickBot="1" x14ac:dyDescent="0.3">
      <c r="A37" s="58" t="s">
        <v>41</v>
      </c>
      <c r="B37" s="59"/>
      <c r="C37" s="31">
        <f t="shared" ref="C37:K37" si="27">SUM(C25:C27)</f>
        <v>13500000000</v>
      </c>
      <c r="D37" s="32">
        <f t="shared" si="27"/>
        <v>2456250000</v>
      </c>
      <c r="E37" s="33">
        <f t="shared" si="27"/>
        <v>11043750000</v>
      </c>
      <c r="F37" s="43">
        <f t="shared" si="27"/>
        <v>11500000000</v>
      </c>
      <c r="G37" s="44">
        <f t="shared" si="27"/>
        <v>2081250000</v>
      </c>
      <c r="H37" s="45">
        <f t="shared" si="27"/>
        <v>9418750000</v>
      </c>
      <c r="I37" s="54">
        <f t="shared" si="27"/>
        <v>2000000000</v>
      </c>
      <c r="J37" s="55">
        <f t="shared" si="27"/>
        <v>375000000</v>
      </c>
      <c r="K37" s="56">
        <f t="shared" si="27"/>
        <v>1625000000</v>
      </c>
    </row>
  </sheetData>
  <mergeCells count="9">
    <mergeCell ref="A37:B37"/>
    <mergeCell ref="A23:K23"/>
    <mergeCell ref="F4:H4"/>
    <mergeCell ref="A3:H3"/>
    <mergeCell ref="A2:H2"/>
    <mergeCell ref="A13:E13"/>
    <mergeCell ref="A9:B9"/>
    <mergeCell ref="A12:E12"/>
    <mergeCell ref="A4:E4"/>
  </mergeCells>
  <phoneticPr fontId="9" type="noConversion"/>
  <pageMargins left="0.7" right="0.7" top="0.75" bottom="0.75" header="0.3" footer="0.3"/>
  <pageSetup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FB9F-D120-4439-9C65-4F91336BF2A8}">
  <sheetPr>
    <tabColor rgb="FF92D050"/>
    <pageSetUpPr fitToPage="1"/>
  </sheetPr>
  <dimension ref="A16:I31"/>
  <sheetViews>
    <sheetView tabSelected="1" view="pageBreakPreview" topLeftCell="A18" zoomScale="110" zoomScaleNormal="100" zoomScaleSheetLayoutView="110" workbookViewId="0">
      <selection activeCell="G23" sqref="G23"/>
    </sheetView>
  </sheetViews>
  <sheetFormatPr defaultColWidth="8.85546875" defaultRowHeight="18" x14ac:dyDescent="0.45"/>
  <cols>
    <col min="1" max="1" width="13" style="1" customWidth="1"/>
    <col min="2" max="2" width="29.28515625" style="1" bestFit="1" customWidth="1"/>
    <col min="3" max="3" width="17.140625" style="1" bestFit="1" customWidth="1"/>
    <col min="4" max="4" width="12" style="1" bestFit="1" customWidth="1"/>
    <col min="5" max="5" width="37.140625" style="1" customWidth="1"/>
    <col min="6" max="6" width="11.28515625" style="1" customWidth="1"/>
    <col min="7" max="7" width="29.28515625" style="1" bestFit="1" customWidth="1"/>
    <col min="8" max="14" width="8.85546875" style="1"/>
    <col min="15" max="15" width="6.7109375" style="1" customWidth="1"/>
    <col min="16" max="19" width="10.42578125" style="1" customWidth="1"/>
    <col min="20" max="16384" width="8.85546875" style="1"/>
  </cols>
  <sheetData>
    <row r="16" ht="9" customHeight="1" x14ac:dyDescent="0.45"/>
    <row r="17" spans="1:9" ht="22.5" x14ac:dyDescent="0.55000000000000004">
      <c r="A17" s="2"/>
      <c r="B17" s="2" t="s">
        <v>9</v>
      </c>
      <c r="C17" s="2"/>
      <c r="E17" s="2" t="s">
        <v>26</v>
      </c>
      <c r="F17" s="2"/>
      <c r="G17" s="2" t="s">
        <v>11</v>
      </c>
    </row>
    <row r="18" spans="1:9" ht="22.5" x14ac:dyDescent="0.55000000000000004">
      <c r="A18" s="2"/>
      <c r="B18" s="2"/>
      <c r="F18" s="2"/>
      <c r="G18" s="2" t="s">
        <v>15</v>
      </c>
      <c r="I18" s="2"/>
    </row>
    <row r="19" spans="1:9" ht="28.5" customHeight="1" x14ac:dyDescent="0.55000000000000004">
      <c r="G19" s="2" t="s">
        <v>12</v>
      </c>
      <c r="I19" s="2"/>
    </row>
    <row r="20" spans="1:9" ht="31.5" customHeight="1" x14ac:dyDescent="0.55000000000000004">
      <c r="F20" s="2"/>
      <c r="G20" s="2" t="s">
        <v>13</v>
      </c>
      <c r="I20" s="2"/>
    </row>
    <row r="21" spans="1:9" ht="28.5" customHeight="1" x14ac:dyDescent="0.55000000000000004">
      <c r="B21" s="8" t="s">
        <v>16</v>
      </c>
      <c r="C21" s="3">
        <v>6000000000</v>
      </c>
      <c r="E21" s="2"/>
      <c r="F21" s="2"/>
      <c r="G21" s="2" t="s">
        <v>14</v>
      </c>
      <c r="I21" s="2"/>
    </row>
    <row r="22" spans="1:9" ht="28.5" customHeight="1" x14ac:dyDescent="0.55000000000000004">
      <c r="B22" s="3" t="s">
        <v>0</v>
      </c>
      <c r="C22" s="3">
        <f>C21*12</f>
        <v>72000000000</v>
      </c>
      <c r="D22" s="2"/>
      <c r="E22" s="2"/>
      <c r="F22" s="2"/>
      <c r="G22" s="2"/>
      <c r="H22" s="2"/>
      <c r="I22" s="2"/>
    </row>
    <row r="23" spans="1:9" ht="28.5" customHeight="1" x14ac:dyDescent="0.55000000000000004">
      <c r="B23" s="3" t="s">
        <v>2</v>
      </c>
      <c r="C23" s="3">
        <f>C22*75%</f>
        <v>54000000000</v>
      </c>
      <c r="D23" s="2"/>
      <c r="E23" s="2"/>
      <c r="F23" s="2"/>
      <c r="G23" s="2"/>
      <c r="H23" s="2"/>
      <c r="I23" s="2"/>
    </row>
    <row r="24" spans="1:9" ht="22.5" x14ac:dyDescent="0.55000000000000004">
      <c r="B24" s="2"/>
      <c r="C24" s="2"/>
      <c r="D24" s="2"/>
      <c r="E24" s="2"/>
      <c r="F24" s="2"/>
      <c r="G24" s="2"/>
      <c r="H24" s="2"/>
      <c r="I24" s="2"/>
    </row>
    <row r="25" spans="1:9" ht="33.75" customHeight="1" x14ac:dyDescent="0.55000000000000004">
      <c r="B25" s="5" t="s">
        <v>4</v>
      </c>
      <c r="C25" s="5" t="s">
        <v>1</v>
      </c>
      <c r="D25" s="5" t="s">
        <v>3</v>
      </c>
      <c r="E25" s="5" t="s">
        <v>6</v>
      </c>
      <c r="F25" s="2"/>
      <c r="G25" s="2"/>
      <c r="H25" s="2"/>
      <c r="I25" s="2"/>
    </row>
    <row r="26" spans="1:9" ht="30" customHeight="1" x14ac:dyDescent="0.55000000000000004">
      <c r="B26" s="3">
        <v>500000000</v>
      </c>
      <c r="C26" s="3">
        <f>B26</f>
        <v>500000000</v>
      </c>
      <c r="D26" s="4">
        <v>0.15</v>
      </c>
      <c r="E26" s="3">
        <f>B26*D26</f>
        <v>75000000</v>
      </c>
      <c r="F26" s="2"/>
      <c r="G26" s="2"/>
      <c r="H26" s="2"/>
      <c r="I26" s="2"/>
    </row>
    <row r="27" spans="1:9" ht="35.25" customHeight="1" x14ac:dyDescent="0.55000000000000004">
      <c r="B27" s="3">
        <v>1000000000</v>
      </c>
      <c r="C27" s="3">
        <f>B27-B26</f>
        <v>500000000</v>
      </c>
      <c r="D27" s="4">
        <v>0.2</v>
      </c>
      <c r="E27" s="3">
        <f>C27*D27</f>
        <v>100000000</v>
      </c>
      <c r="F27" s="2"/>
      <c r="G27" s="2"/>
      <c r="H27" s="2"/>
      <c r="I27" s="2"/>
    </row>
    <row r="28" spans="1:9" ht="35.25" customHeight="1" x14ac:dyDescent="0.55000000000000004">
      <c r="B28" s="3" t="s">
        <v>5</v>
      </c>
      <c r="C28" s="3">
        <f>C23-C27-C26</f>
        <v>53000000000</v>
      </c>
      <c r="D28" s="4">
        <v>0.25</v>
      </c>
      <c r="E28" s="3">
        <f>C28*D28</f>
        <v>13250000000</v>
      </c>
      <c r="F28" s="2"/>
      <c r="G28" s="2"/>
      <c r="H28" s="2"/>
      <c r="I28" s="2"/>
    </row>
    <row r="29" spans="1:9" ht="35.25" customHeight="1" x14ac:dyDescent="0.55000000000000004">
      <c r="B29" s="2"/>
      <c r="C29" s="2"/>
      <c r="D29" s="6" t="s">
        <v>6</v>
      </c>
      <c r="E29" s="6">
        <f>SUM(E26:E28)</f>
        <v>13425000000</v>
      </c>
      <c r="F29" s="2"/>
      <c r="G29" s="2"/>
      <c r="H29" s="2"/>
      <c r="I29" s="2"/>
    </row>
    <row r="30" spans="1:9" ht="24" x14ac:dyDescent="0.55000000000000004">
      <c r="B30" s="2"/>
      <c r="C30" s="2"/>
      <c r="D30" s="7" t="s">
        <v>7</v>
      </c>
      <c r="E30" s="7">
        <f>E29/12</f>
        <v>1118750000</v>
      </c>
    </row>
    <row r="31" spans="1:9" ht="24" x14ac:dyDescent="0.55000000000000004">
      <c r="B31" s="2"/>
      <c r="C31" s="2"/>
      <c r="D31" s="7" t="s">
        <v>8</v>
      </c>
      <c r="E31" s="7">
        <f>C21-E30</f>
        <v>4881250000</v>
      </c>
    </row>
  </sheetData>
  <printOptions horizontalCentered="1"/>
  <pageMargins left="0" right="0" top="0.74803149606299213" bottom="0.74803149606299213" header="0.31496062992125984" footer="0.31496062992125984"/>
  <pageSetup paperSize="9" scale="6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B9736-62B9-463F-A181-D629F1A41492}">
  <sheetPr>
    <tabColor rgb="FF92D050"/>
    <pageSetUpPr fitToPage="1"/>
  </sheetPr>
  <dimension ref="A16:I31"/>
  <sheetViews>
    <sheetView view="pageBreakPreview" topLeftCell="A18" zoomScale="110" zoomScaleNormal="100" zoomScaleSheetLayoutView="110" workbookViewId="0">
      <selection activeCell="C37" sqref="C37"/>
    </sheetView>
  </sheetViews>
  <sheetFormatPr defaultColWidth="8.85546875" defaultRowHeight="18" x14ac:dyDescent="0.45"/>
  <cols>
    <col min="1" max="1" width="13" style="1" customWidth="1"/>
    <col min="2" max="2" width="29.28515625" style="1" bestFit="1" customWidth="1"/>
    <col min="3" max="3" width="17.140625" style="1" bestFit="1" customWidth="1"/>
    <col min="4" max="4" width="12" style="1" bestFit="1" customWidth="1"/>
    <col min="5" max="5" width="37.140625" style="1" customWidth="1"/>
    <col min="6" max="6" width="11.28515625" style="1" customWidth="1"/>
    <col min="7" max="7" width="29.28515625" style="1" bestFit="1" customWidth="1"/>
    <col min="8" max="14" width="8.85546875" style="1"/>
    <col min="15" max="15" width="6.7109375" style="1" customWidth="1"/>
    <col min="16" max="19" width="10.42578125" style="1" customWidth="1"/>
    <col min="20" max="16384" width="8.85546875" style="1"/>
  </cols>
  <sheetData>
    <row r="16" ht="9" customHeight="1" x14ac:dyDescent="0.45"/>
    <row r="17" spans="1:9" ht="22.5" x14ac:dyDescent="0.55000000000000004">
      <c r="A17" s="2"/>
      <c r="B17" s="2" t="s">
        <v>9</v>
      </c>
      <c r="C17" s="2"/>
      <c r="E17" s="2" t="s">
        <v>26</v>
      </c>
      <c r="F17" s="2"/>
      <c r="G17" s="2" t="s">
        <v>11</v>
      </c>
    </row>
    <row r="18" spans="1:9" ht="22.5" x14ac:dyDescent="0.55000000000000004">
      <c r="A18" s="2"/>
      <c r="B18" s="2"/>
      <c r="F18" s="2"/>
      <c r="G18" s="2" t="s">
        <v>15</v>
      </c>
      <c r="I18" s="2"/>
    </row>
    <row r="19" spans="1:9" ht="28.5" customHeight="1" x14ac:dyDescent="0.55000000000000004">
      <c r="G19" s="2" t="s">
        <v>12</v>
      </c>
      <c r="I19" s="2"/>
    </row>
    <row r="20" spans="1:9" ht="31.5" customHeight="1" x14ac:dyDescent="0.55000000000000004">
      <c r="F20" s="2"/>
      <c r="G20" s="2" t="s">
        <v>13</v>
      </c>
      <c r="I20" s="2"/>
    </row>
    <row r="21" spans="1:9" ht="28.5" customHeight="1" x14ac:dyDescent="0.55000000000000004">
      <c r="B21" s="8" t="s">
        <v>16</v>
      </c>
      <c r="C21" s="3">
        <v>4500000000</v>
      </c>
      <c r="E21" s="2"/>
      <c r="F21" s="2"/>
      <c r="G21" s="2" t="s">
        <v>14</v>
      </c>
      <c r="I21" s="2"/>
    </row>
    <row r="22" spans="1:9" ht="28.5" customHeight="1" x14ac:dyDescent="0.55000000000000004">
      <c r="B22" s="3" t="s">
        <v>0</v>
      </c>
      <c r="C22" s="3">
        <f>C21*12</f>
        <v>54000000000</v>
      </c>
      <c r="D22" s="2"/>
      <c r="E22" s="2"/>
      <c r="F22" s="2"/>
      <c r="G22" s="2"/>
      <c r="H22" s="2"/>
      <c r="I22" s="2"/>
    </row>
    <row r="23" spans="1:9" ht="28.5" customHeight="1" x14ac:dyDescent="0.55000000000000004">
      <c r="B23" s="3" t="s">
        <v>2</v>
      </c>
      <c r="C23" s="3">
        <f>C22*75%</f>
        <v>40500000000</v>
      </c>
      <c r="D23" s="2"/>
      <c r="E23" s="2"/>
      <c r="F23" s="2"/>
      <c r="G23" s="2"/>
      <c r="H23" s="2"/>
      <c r="I23" s="2"/>
    </row>
    <row r="24" spans="1:9" ht="22.5" x14ac:dyDescent="0.55000000000000004">
      <c r="B24" s="2"/>
      <c r="C24" s="2"/>
      <c r="D24" s="2"/>
      <c r="E24" s="2"/>
      <c r="F24" s="2"/>
      <c r="G24" s="2"/>
      <c r="H24" s="2"/>
      <c r="I24" s="2"/>
    </row>
    <row r="25" spans="1:9" ht="33.75" customHeight="1" x14ac:dyDescent="0.55000000000000004">
      <c r="B25" s="5" t="s">
        <v>4</v>
      </c>
      <c r="C25" s="5" t="s">
        <v>1</v>
      </c>
      <c r="D25" s="5" t="s">
        <v>3</v>
      </c>
      <c r="E25" s="5" t="s">
        <v>6</v>
      </c>
      <c r="F25" s="2"/>
      <c r="G25" s="2"/>
      <c r="H25" s="2"/>
      <c r="I25" s="2"/>
    </row>
    <row r="26" spans="1:9" ht="30" customHeight="1" x14ac:dyDescent="0.55000000000000004">
      <c r="B26" s="3">
        <v>500000000</v>
      </c>
      <c r="C26" s="3">
        <f>B26</f>
        <v>500000000</v>
      </c>
      <c r="D26" s="4">
        <v>0.15</v>
      </c>
      <c r="E26" s="3">
        <f>B26*D26</f>
        <v>75000000</v>
      </c>
      <c r="F26" s="2"/>
      <c r="G26" s="2"/>
      <c r="H26" s="2"/>
      <c r="I26" s="2"/>
    </row>
    <row r="27" spans="1:9" ht="35.25" customHeight="1" x14ac:dyDescent="0.55000000000000004">
      <c r="B27" s="3">
        <v>1000000000</v>
      </c>
      <c r="C27" s="3">
        <f>B27-B26</f>
        <v>500000000</v>
      </c>
      <c r="D27" s="4">
        <v>0.2</v>
      </c>
      <c r="E27" s="3">
        <f>C27*D27</f>
        <v>100000000</v>
      </c>
      <c r="F27" s="2"/>
      <c r="G27" s="2"/>
      <c r="H27" s="2"/>
      <c r="I27" s="2"/>
    </row>
    <row r="28" spans="1:9" ht="35.25" customHeight="1" x14ac:dyDescent="0.55000000000000004">
      <c r="B28" s="3" t="s">
        <v>5</v>
      </c>
      <c r="C28" s="3">
        <f>C23-C27-C26</f>
        <v>39500000000</v>
      </c>
      <c r="D28" s="4">
        <v>0.25</v>
      </c>
      <c r="E28" s="3">
        <f>C28*D28</f>
        <v>9875000000</v>
      </c>
      <c r="F28" s="2"/>
      <c r="G28" s="2"/>
      <c r="H28" s="2"/>
      <c r="I28" s="2"/>
    </row>
    <row r="29" spans="1:9" ht="35.25" customHeight="1" x14ac:dyDescent="0.55000000000000004">
      <c r="B29" s="2"/>
      <c r="C29" s="2"/>
      <c r="D29" s="6" t="s">
        <v>6</v>
      </c>
      <c r="E29" s="6">
        <f>SUM(E26:E28)</f>
        <v>10050000000</v>
      </c>
      <c r="F29" s="2"/>
      <c r="G29" s="2"/>
      <c r="H29" s="2"/>
      <c r="I29" s="2"/>
    </row>
    <row r="30" spans="1:9" ht="24" x14ac:dyDescent="0.55000000000000004">
      <c r="B30" s="2"/>
      <c r="C30" s="2"/>
      <c r="D30" s="7" t="s">
        <v>7</v>
      </c>
      <c r="E30" s="7">
        <f>E29/12</f>
        <v>837500000</v>
      </c>
    </row>
    <row r="31" spans="1:9" ht="24" x14ac:dyDescent="0.55000000000000004">
      <c r="B31" s="2"/>
      <c r="C31" s="2"/>
      <c r="D31" s="7" t="s">
        <v>8</v>
      </c>
      <c r="E31" s="7">
        <f>C21-E30</f>
        <v>3662500000</v>
      </c>
    </row>
  </sheetData>
  <printOptions horizontalCentered="1"/>
  <pageMargins left="0" right="0" top="0.74803149606299213" bottom="0.74803149606299213" header="0.31496062992125984" footer="0.31496062992125984"/>
  <pageSetup paperSize="9" scale="6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6:I31"/>
  <sheetViews>
    <sheetView view="pageBreakPreview" topLeftCell="A13" zoomScale="90" zoomScaleNormal="100" zoomScaleSheetLayoutView="90" workbookViewId="0">
      <selection activeCell="B21" sqref="B21"/>
    </sheetView>
  </sheetViews>
  <sheetFormatPr defaultColWidth="8.85546875" defaultRowHeight="18" x14ac:dyDescent="0.45"/>
  <cols>
    <col min="1" max="1" width="13" style="1" customWidth="1"/>
    <col min="2" max="2" width="29.28515625" style="1" bestFit="1" customWidth="1"/>
    <col min="3" max="3" width="17.140625" style="1" bestFit="1" customWidth="1"/>
    <col min="4" max="4" width="12" style="1" bestFit="1" customWidth="1"/>
    <col min="5" max="5" width="35.7109375" style="1" bestFit="1" customWidth="1"/>
    <col min="6" max="6" width="11.28515625" style="1" customWidth="1"/>
    <col min="7" max="7" width="29.28515625" style="1" bestFit="1" customWidth="1"/>
    <col min="8" max="14" width="8.85546875" style="1"/>
    <col min="15" max="15" width="6.7109375" style="1" customWidth="1"/>
    <col min="16" max="19" width="10.42578125" style="1" customWidth="1"/>
    <col min="20" max="16384" width="8.85546875" style="1"/>
  </cols>
  <sheetData>
    <row r="16" ht="9" customHeight="1" x14ac:dyDescent="0.45"/>
    <row r="17" spans="1:9" ht="22.5" x14ac:dyDescent="0.55000000000000004">
      <c r="A17" s="2"/>
      <c r="B17" s="2" t="s">
        <v>9</v>
      </c>
      <c r="C17" s="2"/>
      <c r="E17" s="2" t="s">
        <v>10</v>
      </c>
      <c r="F17" s="2"/>
      <c r="G17" s="2" t="s">
        <v>11</v>
      </c>
    </row>
    <row r="18" spans="1:9" ht="22.5" x14ac:dyDescent="0.55000000000000004">
      <c r="A18" s="2"/>
      <c r="B18" s="2"/>
      <c r="F18" s="2"/>
      <c r="G18" s="2" t="s">
        <v>15</v>
      </c>
      <c r="I18" s="2"/>
    </row>
    <row r="19" spans="1:9" ht="28.5" customHeight="1" x14ac:dyDescent="0.55000000000000004">
      <c r="G19" s="2" t="s">
        <v>12</v>
      </c>
      <c r="I19" s="2"/>
    </row>
    <row r="20" spans="1:9" ht="31.5" customHeight="1" x14ac:dyDescent="0.55000000000000004">
      <c r="F20" s="2"/>
      <c r="G20" s="2" t="s">
        <v>13</v>
      </c>
      <c r="I20" s="2"/>
    </row>
    <row r="21" spans="1:9" ht="28.5" customHeight="1" x14ac:dyDescent="0.55000000000000004">
      <c r="B21" s="8" t="s">
        <v>16</v>
      </c>
      <c r="C21" s="3">
        <v>1400000000</v>
      </c>
      <c r="E21" s="2"/>
      <c r="F21" s="2"/>
      <c r="G21" s="2" t="s">
        <v>14</v>
      </c>
      <c r="I21" s="2"/>
    </row>
    <row r="22" spans="1:9" ht="28.5" customHeight="1" x14ac:dyDescent="0.55000000000000004">
      <c r="B22" s="3" t="s">
        <v>0</v>
      </c>
      <c r="C22" s="3">
        <f>C21*12</f>
        <v>16800000000</v>
      </c>
      <c r="D22" s="2"/>
      <c r="E22" s="2"/>
      <c r="F22" s="2"/>
      <c r="G22" s="2"/>
      <c r="H22" s="2"/>
      <c r="I22" s="2"/>
    </row>
    <row r="23" spans="1:9" ht="28.5" customHeight="1" x14ac:dyDescent="0.55000000000000004">
      <c r="B23" s="3" t="s">
        <v>2</v>
      </c>
      <c r="C23" s="3">
        <f>C22*75%</f>
        <v>12600000000</v>
      </c>
      <c r="D23" s="2"/>
      <c r="E23" s="2"/>
      <c r="F23" s="2"/>
      <c r="G23" s="2"/>
      <c r="H23" s="2"/>
      <c r="I23" s="2"/>
    </row>
    <row r="24" spans="1:9" ht="22.5" x14ac:dyDescent="0.55000000000000004">
      <c r="B24" s="2"/>
      <c r="C24" s="2"/>
      <c r="D24" s="2"/>
      <c r="E24" s="2"/>
      <c r="F24" s="2"/>
      <c r="G24" s="2"/>
      <c r="H24" s="2"/>
      <c r="I24" s="2"/>
    </row>
    <row r="25" spans="1:9" ht="33.75" customHeight="1" x14ac:dyDescent="0.55000000000000004">
      <c r="B25" s="5" t="s">
        <v>4</v>
      </c>
      <c r="C25" s="5" t="s">
        <v>1</v>
      </c>
      <c r="D25" s="5" t="s">
        <v>3</v>
      </c>
      <c r="E25" s="5" t="s">
        <v>6</v>
      </c>
      <c r="F25" s="2"/>
      <c r="G25" s="2"/>
      <c r="H25" s="2"/>
      <c r="I25" s="2"/>
    </row>
    <row r="26" spans="1:9" ht="30" customHeight="1" x14ac:dyDescent="0.55000000000000004">
      <c r="B26" s="3">
        <v>500000000</v>
      </c>
      <c r="C26" s="3">
        <f>B26</f>
        <v>500000000</v>
      </c>
      <c r="D26" s="4">
        <v>0.15</v>
      </c>
      <c r="E26" s="3">
        <f>B26*D26</f>
        <v>75000000</v>
      </c>
      <c r="F26" s="2"/>
      <c r="G26" s="2"/>
      <c r="H26" s="2"/>
      <c r="I26" s="2"/>
    </row>
    <row r="27" spans="1:9" ht="35.25" customHeight="1" x14ac:dyDescent="0.55000000000000004">
      <c r="B27" s="3">
        <v>1000000000</v>
      </c>
      <c r="C27" s="3">
        <f>B27-B26</f>
        <v>500000000</v>
      </c>
      <c r="D27" s="4">
        <v>0.2</v>
      </c>
      <c r="E27" s="3">
        <f>C27*D27</f>
        <v>100000000</v>
      </c>
      <c r="F27" s="2"/>
      <c r="G27" s="2"/>
      <c r="H27" s="2"/>
      <c r="I27" s="2"/>
    </row>
    <row r="28" spans="1:9" ht="35.25" customHeight="1" x14ac:dyDescent="0.55000000000000004">
      <c r="B28" s="3" t="s">
        <v>5</v>
      </c>
      <c r="C28" s="3">
        <f>C23-C27-C26</f>
        <v>11600000000</v>
      </c>
      <c r="D28" s="4">
        <v>0.25</v>
      </c>
      <c r="E28" s="3">
        <f>C28*D28</f>
        <v>2900000000</v>
      </c>
      <c r="F28" s="2"/>
      <c r="G28" s="2"/>
      <c r="H28" s="2"/>
      <c r="I28" s="2"/>
    </row>
    <row r="29" spans="1:9" ht="35.25" customHeight="1" x14ac:dyDescent="0.55000000000000004">
      <c r="B29" s="2"/>
      <c r="C29" s="2"/>
      <c r="D29" s="6" t="s">
        <v>6</v>
      </c>
      <c r="E29" s="6">
        <f>SUM(E26:E28)</f>
        <v>3075000000</v>
      </c>
      <c r="F29" s="2"/>
      <c r="G29" s="2"/>
      <c r="H29" s="2"/>
      <c r="I29" s="2"/>
    </row>
    <row r="30" spans="1:9" ht="24" x14ac:dyDescent="0.55000000000000004">
      <c r="B30" s="2"/>
      <c r="C30" s="2"/>
      <c r="D30" s="7" t="s">
        <v>7</v>
      </c>
      <c r="E30" s="7">
        <f>E29/12</f>
        <v>256250000</v>
      </c>
    </row>
    <row r="31" spans="1:9" ht="24" x14ac:dyDescent="0.55000000000000004">
      <c r="B31" s="2"/>
      <c r="C31" s="2"/>
      <c r="D31" s="7" t="s">
        <v>8</v>
      </c>
      <c r="E31" s="7">
        <f>C21-E30</f>
        <v>1143750000</v>
      </c>
    </row>
  </sheetData>
  <printOptions horizontalCentered="1"/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6:I31"/>
  <sheetViews>
    <sheetView topLeftCell="A10" zoomScaleNormal="100" workbookViewId="0">
      <selection activeCell="C57" sqref="C57"/>
    </sheetView>
  </sheetViews>
  <sheetFormatPr defaultColWidth="8.85546875" defaultRowHeight="18" x14ac:dyDescent="0.45"/>
  <cols>
    <col min="1" max="1" width="13" style="1" customWidth="1"/>
    <col min="2" max="2" width="29.28515625" style="1" bestFit="1" customWidth="1"/>
    <col min="3" max="3" width="17.28515625" style="1" bestFit="1" customWidth="1"/>
    <col min="4" max="4" width="9.5703125" style="1" customWidth="1"/>
    <col min="5" max="5" width="14.7109375" style="1" customWidth="1"/>
    <col min="6" max="6" width="11.28515625" style="1" customWidth="1"/>
    <col min="7" max="8" width="8.85546875" style="1"/>
    <col min="9" max="9" width="9.5703125" style="1" bestFit="1" customWidth="1"/>
    <col min="10" max="14" width="8.85546875" style="1"/>
    <col min="15" max="15" width="6.7109375" style="1" customWidth="1"/>
    <col min="16" max="19" width="10.42578125" style="1" customWidth="1"/>
    <col min="20" max="16384" width="8.85546875" style="1"/>
  </cols>
  <sheetData>
    <row r="16" ht="9" customHeight="1" x14ac:dyDescent="0.45"/>
    <row r="17" spans="1:9" ht="22.5" x14ac:dyDescent="0.55000000000000004">
      <c r="A17" s="2"/>
      <c r="B17" s="2" t="s">
        <v>9</v>
      </c>
      <c r="C17" s="2"/>
      <c r="E17" s="2" t="s">
        <v>10</v>
      </c>
      <c r="F17" s="2"/>
      <c r="G17" s="2" t="s">
        <v>11</v>
      </c>
    </row>
    <row r="18" spans="1:9" ht="22.5" x14ac:dyDescent="0.55000000000000004">
      <c r="A18" s="2"/>
      <c r="B18" s="2"/>
      <c r="F18" s="2"/>
      <c r="G18" s="2" t="s">
        <v>15</v>
      </c>
      <c r="I18" s="2"/>
    </row>
    <row r="19" spans="1:9" ht="28.5" customHeight="1" x14ac:dyDescent="0.55000000000000004">
      <c r="G19" s="2" t="s">
        <v>12</v>
      </c>
      <c r="I19" s="2"/>
    </row>
    <row r="20" spans="1:9" ht="31.5" customHeight="1" x14ac:dyDescent="0.55000000000000004">
      <c r="F20" s="2"/>
      <c r="G20" s="2" t="s">
        <v>13</v>
      </c>
      <c r="I20" s="2"/>
    </row>
    <row r="21" spans="1:9" ht="28.5" customHeight="1" x14ac:dyDescent="0.55000000000000004">
      <c r="B21" s="8" t="s">
        <v>16</v>
      </c>
      <c r="C21" s="3">
        <v>1400000000</v>
      </c>
      <c r="E21" s="2"/>
      <c r="F21" s="2"/>
      <c r="G21" s="2" t="s">
        <v>14</v>
      </c>
      <c r="I21" s="2"/>
    </row>
    <row r="22" spans="1:9" ht="28.5" customHeight="1" x14ac:dyDescent="0.55000000000000004">
      <c r="B22" s="10" t="s">
        <v>18</v>
      </c>
      <c r="C22" s="3">
        <f>C21*8.5</f>
        <v>11900000000</v>
      </c>
      <c r="D22" s="2"/>
      <c r="E22" s="2"/>
      <c r="F22" s="2"/>
      <c r="G22" s="2"/>
      <c r="H22" s="2"/>
      <c r="I22" s="2"/>
    </row>
    <row r="23" spans="1:9" ht="28.5" customHeight="1" x14ac:dyDescent="0.55000000000000004">
      <c r="B23" s="3" t="s">
        <v>2</v>
      </c>
      <c r="C23" s="3">
        <f>C22*75%</f>
        <v>8925000000</v>
      </c>
      <c r="D23" s="2"/>
      <c r="E23" s="2"/>
      <c r="F23" s="2"/>
      <c r="G23" s="2"/>
      <c r="H23" s="2"/>
      <c r="I23" s="2"/>
    </row>
    <row r="24" spans="1:9" ht="22.5" x14ac:dyDescent="0.55000000000000004">
      <c r="B24" s="2"/>
      <c r="C24" s="2"/>
      <c r="D24" s="2"/>
      <c r="E24" s="2"/>
      <c r="F24" s="2"/>
      <c r="G24" s="2"/>
      <c r="H24" s="2"/>
      <c r="I24" s="2"/>
    </row>
    <row r="25" spans="1:9" ht="33.75" customHeight="1" x14ac:dyDescent="0.55000000000000004">
      <c r="B25" s="5" t="s">
        <v>4</v>
      </c>
      <c r="C25" s="5" t="s">
        <v>1</v>
      </c>
      <c r="D25" s="5" t="s">
        <v>3</v>
      </c>
      <c r="E25" s="5" t="s">
        <v>19</v>
      </c>
      <c r="F25" s="2"/>
      <c r="G25" s="2"/>
      <c r="H25" s="2"/>
      <c r="I25" s="2"/>
    </row>
    <row r="26" spans="1:9" ht="30" customHeight="1" x14ac:dyDescent="0.55000000000000004">
      <c r="B26" s="3">
        <v>500000000</v>
      </c>
      <c r="C26" s="3">
        <f>B26</f>
        <v>500000000</v>
      </c>
      <c r="D26" s="4">
        <v>0.15</v>
      </c>
      <c r="E26" s="3">
        <f>C26*D26</f>
        <v>75000000</v>
      </c>
      <c r="F26" s="2"/>
      <c r="G26" s="2"/>
      <c r="H26" s="2"/>
      <c r="I26" s="2"/>
    </row>
    <row r="27" spans="1:9" ht="35.25" customHeight="1" x14ac:dyDescent="0.55000000000000004">
      <c r="B27" s="3">
        <v>1000000000</v>
      </c>
      <c r="C27" s="3">
        <f>B27-B26</f>
        <v>500000000</v>
      </c>
      <c r="D27" s="4">
        <v>0.2</v>
      </c>
      <c r="E27" s="3">
        <f>C27*D27</f>
        <v>100000000</v>
      </c>
      <c r="F27" s="2"/>
      <c r="G27" s="2"/>
      <c r="H27" s="2"/>
      <c r="I27" s="2"/>
    </row>
    <row r="28" spans="1:9" ht="35.25" customHeight="1" x14ac:dyDescent="0.55000000000000004">
      <c r="B28" s="3" t="s">
        <v>5</v>
      </c>
      <c r="C28" s="3">
        <f>C23-C27-C26</f>
        <v>7925000000</v>
      </c>
      <c r="D28" s="4">
        <v>0.25</v>
      </c>
      <c r="E28" s="3">
        <f>C28*D28</f>
        <v>1981250000</v>
      </c>
      <c r="F28" s="2"/>
      <c r="G28" s="2"/>
      <c r="H28" s="2"/>
      <c r="I28" s="2"/>
    </row>
    <row r="29" spans="1:9" ht="35.25" customHeight="1" x14ac:dyDescent="0.55000000000000004">
      <c r="B29" s="2"/>
      <c r="C29" s="2"/>
      <c r="D29" s="9" t="s">
        <v>17</v>
      </c>
      <c r="E29" s="6">
        <f>SUM(E26:E28)</f>
        <v>2156250000</v>
      </c>
      <c r="F29" s="2"/>
      <c r="G29" s="2"/>
      <c r="H29" s="2"/>
      <c r="I29" s="2"/>
    </row>
    <row r="30" spans="1:9" ht="24" x14ac:dyDescent="0.55000000000000004">
      <c r="B30" s="2"/>
      <c r="C30" s="2"/>
      <c r="D30" s="7" t="s">
        <v>7</v>
      </c>
      <c r="E30" s="7">
        <f>E29/8.5</f>
        <v>253676470.58823529</v>
      </c>
    </row>
    <row r="31" spans="1:9" ht="24" x14ac:dyDescent="0.55000000000000004">
      <c r="B31" s="2"/>
      <c r="C31" s="2"/>
      <c r="D31" s="7" t="s">
        <v>8</v>
      </c>
      <c r="E31" s="7">
        <f>C21-E30</f>
        <v>1146323529.4117646</v>
      </c>
    </row>
  </sheetData>
  <printOptions horizontalCentered="1"/>
  <pageMargins left="0" right="0" top="0.74803149606299213" bottom="0.74803149606299213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6:I31"/>
  <sheetViews>
    <sheetView topLeftCell="A16" zoomScaleNormal="100" workbookViewId="0">
      <selection activeCell="E30" sqref="E30"/>
    </sheetView>
  </sheetViews>
  <sheetFormatPr defaultColWidth="8.85546875" defaultRowHeight="18" x14ac:dyDescent="0.45"/>
  <cols>
    <col min="1" max="1" width="13" style="1" customWidth="1"/>
    <col min="2" max="2" width="29.140625" style="1" bestFit="1" customWidth="1"/>
    <col min="3" max="3" width="15.85546875" style="1" bestFit="1" customWidth="1"/>
    <col min="4" max="4" width="11.85546875" style="1" bestFit="1" customWidth="1"/>
    <col min="5" max="5" width="37" style="1" bestFit="1" customWidth="1"/>
    <col min="6" max="6" width="11.28515625" style="1" customWidth="1"/>
    <col min="7" max="14" width="8.85546875" style="1"/>
    <col min="15" max="15" width="6.7109375" style="1" customWidth="1"/>
    <col min="16" max="19" width="10.42578125" style="1" customWidth="1"/>
    <col min="20" max="16384" width="8.85546875" style="1"/>
  </cols>
  <sheetData>
    <row r="16" ht="9" customHeight="1" x14ac:dyDescent="0.45"/>
    <row r="17" spans="1:9" ht="22.5" x14ac:dyDescent="0.55000000000000004">
      <c r="A17" s="2"/>
      <c r="B17" s="2" t="s">
        <v>22</v>
      </c>
      <c r="C17" s="2"/>
      <c r="E17" s="2" t="s">
        <v>21</v>
      </c>
      <c r="F17" s="2"/>
      <c r="G17" s="2" t="s">
        <v>20</v>
      </c>
    </row>
    <row r="18" spans="1:9" ht="22.5" x14ac:dyDescent="0.55000000000000004">
      <c r="A18" s="2"/>
      <c r="B18" s="2"/>
      <c r="F18" s="2"/>
      <c r="G18" s="2" t="s">
        <v>25</v>
      </c>
      <c r="I18" s="2"/>
    </row>
    <row r="19" spans="1:9" ht="28.5" customHeight="1" x14ac:dyDescent="0.55000000000000004">
      <c r="G19" s="2" t="s">
        <v>23</v>
      </c>
      <c r="I19" s="2"/>
    </row>
    <row r="20" spans="1:9" ht="31.5" customHeight="1" x14ac:dyDescent="0.55000000000000004">
      <c r="F20" s="2"/>
      <c r="G20" s="2" t="s">
        <v>24</v>
      </c>
      <c r="I20" s="2"/>
    </row>
    <row r="21" spans="1:9" ht="28.5" customHeight="1" x14ac:dyDescent="0.55000000000000004">
      <c r="B21" s="8" t="s">
        <v>16</v>
      </c>
      <c r="C21" s="3">
        <v>152307692.30769232</v>
      </c>
      <c r="E21" s="2"/>
      <c r="F21" s="2"/>
      <c r="G21" s="2"/>
      <c r="I21" s="2"/>
    </row>
    <row r="22" spans="1:9" ht="28.5" customHeight="1" x14ac:dyDescent="0.55000000000000004">
      <c r="B22" s="3" t="s">
        <v>0</v>
      </c>
      <c r="C22" s="3">
        <f>C21*12</f>
        <v>1827692307.6923079</v>
      </c>
      <c r="D22" s="2"/>
      <c r="E22" s="2"/>
      <c r="F22" s="2"/>
      <c r="G22" s="2"/>
      <c r="H22" s="2"/>
      <c r="I22" s="2"/>
    </row>
    <row r="23" spans="1:9" ht="28.5" customHeight="1" x14ac:dyDescent="0.55000000000000004">
      <c r="B23" s="3" t="s">
        <v>2</v>
      </c>
      <c r="C23" s="3">
        <f>C22*75%</f>
        <v>1370769230.7692308</v>
      </c>
      <c r="D23" s="2"/>
      <c r="E23" s="2"/>
      <c r="F23" s="2"/>
      <c r="G23" s="2"/>
      <c r="H23" s="2"/>
      <c r="I23" s="2"/>
    </row>
    <row r="24" spans="1:9" ht="22.5" x14ac:dyDescent="0.55000000000000004">
      <c r="B24" s="2"/>
      <c r="C24" s="2"/>
      <c r="D24" s="2"/>
      <c r="E24" s="2"/>
      <c r="F24" s="2"/>
      <c r="G24" s="2"/>
      <c r="H24" s="2"/>
      <c r="I24" s="2"/>
    </row>
    <row r="25" spans="1:9" ht="33.75" customHeight="1" x14ac:dyDescent="0.55000000000000004">
      <c r="B25" s="5" t="s">
        <v>4</v>
      </c>
      <c r="C25" s="5" t="s">
        <v>1</v>
      </c>
      <c r="D25" s="5" t="s">
        <v>3</v>
      </c>
      <c r="E25" s="5" t="s">
        <v>6</v>
      </c>
      <c r="F25" s="2"/>
      <c r="G25" s="2"/>
      <c r="H25" s="2"/>
      <c r="I25" s="2"/>
    </row>
    <row r="26" spans="1:9" ht="30" customHeight="1" x14ac:dyDescent="0.55000000000000004">
      <c r="B26" s="3">
        <v>500000000</v>
      </c>
      <c r="C26" s="3">
        <f>B26</f>
        <v>500000000</v>
      </c>
      <c r="D26" s="4">
        <v>0.15</v>
      </c>
      <c r="E26" s="3">
        <f>B26*D26</f>
        <v>75000000</v>
      </c>
      <c r="F26" s="2"/>
      <c r="G26" s="2"/>
      <c r="H26" s="2"/>
      <c r="I26" s="2"/>
    </row>
    <row r="27" spans="1:9" ht="35.25" customHeight="1" x14ac:dyDescent="0.55000000000000004">
      <c r="B27" s="3">
        <v>1000000000</v>
      </c>
      <c r="C27" s="3">
        <f>B27-B26</f>
        <v>500000000</v>
      </c>
      <c r="D27" s="4">
        <v>0.2</v>
      </c>
      <c r="E27" s="3">
        <f>C27*D27</f>
        <v>100000000</v>
      </c>
      <c r="F27" s="2"/>
      <c r="G27" s="2"/>
      <c r="H27" s="2"/>
      <c r="I27" s="2"/>
    </row>
    <row r="28" spans="1:9" ht="35.25" customHeight="1" x14ac:dyDescent="0.55000000000000004">
      <c r="B28" s="3" t="s">
        <v>5</v>
      </c>
      <c r="C28" s="3">
        <f>C23-C27-C26</f>
        <v>370769230.76923084</v>
      </c>
      <c r="D28" s="4">
        <v>0.25</v>
      </c>
      <c r="E28" s="3">
        <f>C28*D28</f>
        <v>92692307.692307711</v>
      </c>
      <c r="F28" s="2"/>
      <c r="G28" s="2"/>
      <c r="H28" s="2"/>
      <c r="I28" s="2"/>
    </row>
    <row r="29" spans="1:9" ht="35.25" customHeight="1" x14ac:dyDescent="0.55000000000000004">
      <c r="B29" s="2"/>
      <c r="C29" s="2"/>
      <c r="D29" s="6" t="s">
        <v>6</v>
      </c>
      <c r="E29" s="6">
        <f>SUM(E26:E28)</f>
        <v>267692307.69230771</v>
      </c>
      <c r="F29" s="2"/>
      <c r="G29" s="2"/>
      <c r="H29" s="2"/>
      <c r="I29" s="2"/>
    </row>
    <row r="30" spans="1:9" ht="24" x14ac:dyDescent="0.55000000000000004">
      <c r="B30" s="2"/>
      <c r="C30" s="2"/>
      <c r="D30" s="7" t="s">
        <v>7</v>
      </c>
      <c r="E30" s="7">
        <f>E29/12</f>
        <v>22307692.307692308</v>
      </c>
    </row>
    <row r="31" spans="1:9" ht="24" x14ac:dyDescent="0.55000000000000004">
      <c r="B31" s="2"/>
      <c r="C31" s="2"/>
      <c r="D31" s="7" t="s">
        <v>8</v>
      </c>
      <c r="E31" s="7">
        <f>C21-E30</f>
        <v>130000000.00000001</v>
      </c>
    </row>
  </sheetData>
  <printOptions horizontalCentered="1"/>
  <pageMargins left="0" right="0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مابه التفاوت محاسبه و پرداخت 14</vt:lpstr>
      <vt:lpstr> مالیات و اجاره حجاری 1404</vt:lpstr>
      <vt:lpstr> مالیات و اجاره حجاری 1403</vt:lpstr>
      <vt:lpstr>12ماه حجاری</vt:lpstr>
      <vt:lpstr>8.5ماه حجاری</vt:lpstr>
      <vt:lpstr>قاسمی</vt:lpstr>
      <vt:lpstr>' مالیات و اجاره حجاری 1403'!Print_Area</vt:lpstr>
      <vt:lpstr>' مالیات و اجاره حجاری 1404'!Print_Area</vt:lpstr>
      <vt:lpstr>'12ماه حجاری'!Print_Area</vt:lpstr>
      <vt:lpstr>'8.5ماه حجاری'!Print_Area</vt:lpstr>
      <vt:lpstr>قاسمی!Print_Area</vt:lpstr>
      <vt:lpstr>'مابه التفاوت محاسبه و پرداخت 14'!Print_Area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2025-07-09T08:19:25Z</dcterms:modified>
</cp:coreProperties>
</file>