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عایق\"/>
    </mc:Choice>
  </mc:AlternateContent>
  <xr:revisionPtr revIDLastSave="0" documentId="13_ncr:1_{EB62DEE8-1FB2-49D2-BC56-7AEC03D732F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فاتح انرژی کیمیا" sheetId="4" r:id="rId1"/>
    <sheet name="فاتح انرژی کیمیا (2)" sheetId="5" r:id="rId2"/>
    <sheet name="فاتح انرژی کیمیا (3)" sheetId="6" r:id="rId3"/>
  </sheets>
  <definedNames>
    <definedName name="_xlnm.Print_Area" localSheetId="0">'فاتح انرژی کیمیا'!$B$1:$AF$22</definedName>
    <definedName name="_xlnm.Print_Area" localSheetId="1">'فاتح انرژی کیمیا (2)'!$B$1:$AF$20</definedName>
    <definedName name="_xlnm.Print_Area" localSheetId="2">'فاتح انرژی کیمیا (3)'!$B$1:$AF$64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6" l="1"/>
  <c r="K38" i="6" s="1"/>
  <c r="S38" i="6" s="1"/>
  <c r="S39" i="6" s="1"/>
  <c r="I18" i="6"/>
  <c r="I17" i="6"/>
  <c r="K17" i="6" s="1"/>
  <c r="I16" i="6"/>
  <c r="K16" i="6" s="1"/>
  <c r="I60" i="6"/>
  <c r="K60" i="6" s="1"/>
  <c r="I59" i="6"/>
  <c r="K59" i="6" s="1"/>
  <c r="S59" i="6" s="1"/>
  <c r="I58" i="6"/>
  <c r="K58" i="6" s="1"/>
  <c r="S58" i="6" s="1"/>
  <c r="V58" i="6" s="1"/>
  <c r="K18" i="6"/>
  <c r="AG43" i="6"/>
  <c r="S60" i="6" l="1"/>
  <c r="V59" i="6"/>
  <c r="Y59" i="6" s="1"/>
  <c r="V38" i="6"/>
  <c r="V39" i="6" s="1"/>
  <c r="Y39" i="6" s="1"/>
  <c r="V60" i="6" l="1"/>
  <c r="Y60" i="6" s="1"/>
  <c r="S61" i="6"/>
  <c r="V61" i="6"/>
  <c r="Y58" i="6"/>
  <c r="Y38" i="6"/>
  <c r="Y61" i="6" l="1"/>
  <c r="AG62" i="6"/>
  <c r="AG65" i="6"/>
  <c r="S18" i="6"/>
  <c r="S17" i="6"/>
  <c r="S16" i="6"/>
  <c r="V16" i="6" s="1"/>
  <c r="V18" i="6" l="1"/>
  <c r="Y18" i="6" s="1"/>
  <c r="V17" i="6"/>
  <c r="Y17" i="6" s="1"/>
  <c r="S19" i="6"/>
  <c r="V19" i="6" l="1"/>
  <c r="Y19" i="6" s="1"/>
  <c r="AG46" i="6" s="1"/>
  <c r="AG47" i="6" s="1"/>
  <c r="Y16" i="6"/>
  <c r="AG44" i="6"/>
  <c r="V17" i="5"/>
  <c r="S16" i="5"/>
  <c r="S17" i="5" s="1"/>
  <c r="Y17" i="5" l="1"/>
  <c r="Y16" i="5"/>
  <c r="S18" i="4" l="1"/>
  <c r="S17" i="4"/>
  <c r="S16" i="4"/>
  <c r="S19" i="4" l="1"/>
  <c r="Y17" i="4"/>
  <c r="V16" i="4"/>
  <c r="V19" i="4" s="1"/>
  <c r="Y18" i="4"/>
  <c r="Y19" i="4" l="1"/>
  <c r="Y16" i="4"/>
</calcChain>
</file>

<file path=xl/sharedStrings.xml><?xml version="1.0" encoding="utf-8"?>
<sst xmlns="http://schemas.openxmlformats.org/spreadsheetml/2006/main" count="212" uniqueCount="48">
  <si>
    <t>مشخصات فروشنده</t>
  </si>
  <si>
    <t>مشخصات خريدار</t>
  </si>
  <si>
    <t>مشخصات كالا يا خدمات مورد معامله</t>
  </si>
  <si>
    <t>رديف</t>
  </si>
  <si>
    <t>شرح كالا يا خدمات</t>
  </si>
  <si>
    <t>مهر و امضاء خريدار</t>
  </si>
  <si>
    <t xml:space="preserve">شرايط و نحوه فروش                 نقدي                           غير نقدي                      </t>
  </si>
  <si>
    <t>جمع کل</t>
  </si>
  <si>
    <t>تاریخ :</t>
  </si>
  <si>
    <t>تعداد/مقدار</t>
  </si>
  <si>
    <t>واحد اندازه گیری</t>
  </si>
  <si>
    <r>
      <t xml:space="preserve">  </t>
    </r>
    <r>
      <rPr>
        <b/>
        <sz val="8"/>
        <rFont val="B Titr"/>
        <charset val="178"/>
      </rPr>
      <t>نام شخص حقيقي و حقوقي :</t>
    </r>
    <r>
      <rPr>
        <b/>
        <sz val="10"/>
        <rFont val="B Nazanin"/>
        <charset val="178"/>
      </rPr>
      <t xml:space="preserve">            </t>
    </r>
    <r>
      <rPr>
        <sz val="10"/>
        <rFont val="B Nazanin"/>
        <charset val="178"/>
      </rPr>
      <t>شرکت جهان عایق پارس</t>
    </r>
  </si>
  <si>
    <r>
      <rPr>
        <b/>
        <sz val="8"/>
        <rFont val="B Titr"/>
        <charset val="178"/>
      </rPr>
      <t xml:space="preserve">شماره اقتصادی :                            </t>
    </r>
    <r>
      <rPr>
        <b/>
        <sz val="10"/>
        <rFont val="B Zar"/>
        <charset val="178"/>
      </rPr>
      <t xml:space="preserve"> </t>
    </r>
    <r>
      <rPr>
        <sz val="10"/>
        <rFont val="B Nazanin"/>
        <charset val="178"/>
      </rPr>
      <t>411356554739</t>
    </r>
  </si>
  <si>
    <r>
      <t xml:space="preserve">  </t>
    </r>
    <r>
      <rPr>
        <b/>
        <sz val="8"/>
        <rFont val="B Titr"/>
        <charset val="178"/>
      </rPr>
      <t xml:space="preserve">نشاني کامل :          </t>
    </r>
    <r>
      <rPr>
        <b/>
        <sz val="10"/>
        <rFont val="B Zar"/>
        <charset val="178"/>
      </rPr>
      <t xml:space="preserve"> </t>
    </r>
    <r>
      <rPr>
        <sz val="10"/>
        <rFont val="B Nazanin"/>
        <charset val="178"/>
      </rPr>
      <t xml:space="preserve">استان اصفهان </t>
    </r>
    <r>
      <rPr>
        <b/>
        <sz val="10"/>
        <rFont val="B Zar"/>
        <charset val="178"/>
      </rPr>
      <t xml:space="preserve">                </t>
    </r>
  </si>
  <si>
    <r>
      <t xml:space="preserve">  </t>
    </r>
    <r>
      <rPr>
        <b/>
        <sz val="8"/>
        <rFont val="B Titr"/>
        <charset val="178"/>
      </rPr>
      <t>شهرستان :</t>
    </r>
    <r>
      <rPr>
        <b/>
        <sz val="10"/>
        <rFont val="B Zar"/>
        <charset val="178"/>
      </rPr>
      <t xml:space="preserve">        </t>
    </r>
    <r>
      <rPr>
        <sz val="10"/>
        <rFont val="B Nazanin"/>
        <charset val="178"/>
      </rPr>
      <t>نجف آباد</t>
    </r>
  </si>
  <si>
    <r>
      <rPr>
        <b/>
        <sz val="8"/>
        <rFont val="B Titr"/>
        <charset val="178"/>
      </rPr>
      <t xml:space="preserve">شماره ثبت/شماره ملی :                      </t>
    </r>
    <r>
      <rPr>
        <b/>
        <sz val="10"/>
        <rFont val="B Zar"/>
        <charset val="178"/>
      </rPr>
      <t xml:space="preserve">  </t>
    </r>
    <r>
      <rPr>
        <sz val="10"/>
        <rFont val="B Nazanin"/>
        <charset val="178"/>
      </rPr>
      <t xml:space="preserve">10102894551  </t>
    </r>
  </si>
  <si>
    <r>
      <t xml:space="preserve"> </t>
    </r>
    <r>
      <rPr>
        <b/>
        <sz val="8"/>
        <rFont val="B Titr"/>
        <charset val="178"/>
      </rPr>
      <t>شماره تلفن / نمابر:</t>
    </r>
    <r>
      <rPr>
        <b/>
        <sz val="10"/>
        <rFont val="B Zar"/>
        <charset val="178"/>
      </rPr>
      <t xml:space="preserve">                       </t>
    </r>
    <r>
      <rPr>
        <sz val="10"/>
        <rFont val="B Nazanin"/>
        <charset val="178"/>
      </rPr>
      <t>03142990</t>
    </r>
    <r>
      <rPr>
        <b/>
        <sz val="10"/>
        <rFont val="B Zar"/>
        <charset val="178"/>
      </rPr>
      <t xml:space="preserve">                        </t>
    </r>
  </si>
  <si>
    <r>
      <rPr>
        <b/>
        <sz val="8"/>
        <rFont val="B Titr"/>
        <charset val="178"/>
      </rPr>
      <t>کد پستی 10 رقمی :</t>
    </r>
    <r>
      <rPr>
        <b/>
        <sz val="10"/>
        <rFont val="B Zar"/>
        <charset val="178"/>
      </rPr>
      <t xml:space="preserve">            </t>
    </r>
    <r>
      <rPr>
        <sz val="10"/>
        <rFont val="B Nazanin"/>
        <charset val="178"/>
      </rPr>
      <t>8513114961</t>
    </r>
  </si>
  <si>
    <r>
      <t xml:space="preserve">  </t>
    </r>
    <r>
      <rPr>
        <b/>
        <sz val="8"/>
        <rFont val="B Titr"/>
        <charset val="178"/>
      </rPr>
      <t xml:space="preserve">نشاني :            </t>
    </r>
    <r>
      <rPr>
        <sz val="8"/>
        <rFont val="B Titr"/>
        <charset val="178"/>
      </rPr>
      <t xml:space="preserve"> </t>
    </r>
    <r>
      <rPr>
        <sz val="10"/>
        <rFont val="B Nazanin"/>
        <charset val="178"/>
      </rPr>
      <t>نجف آباد شهرک صنعتی منتظریه خیابان 101 پلاک 12</t>
    </r>
  </si>
  <si>
    <r>
      <t xml:space="preserve">  </t>
    </r>
    <r>
      <rPr>
        <b/>
        <sz val="8"/>
        <rFont val="B Titr"/>
        <charset val="178"/>
      </rPr>
      <t xml:space="preserve">نشاني کامل :          </t>
    </r>
    <r>
      <rPr>
        <b/>
        <sz val="10"/>
        <rFont val="B Zar"/>
        <charset val="178"/>
      </rPr>
      <t xml:space="preserve"> </t>
    </r>
    <r>
      <rPr>
        <sz val="10"/>
        <rFont val="B Nazanin"/>
        <charset val="178"/>
      </rPr>
      <t xml:space="preserve">استان تهران </t>
    </r>
    <r>
      <rPr>
        <b/>
        <sz val="10"/>
        <rFont val="B Zar"/>
        <charset val="178"/>
      </rPr>
      <t xml:space="preserve">                </t>
    </r>
  </si>
  <si>
    <r>
      <t xml:space="preserve">  </t>
    </r>
    <r>
      <rPr>
        <b/>
        <sz val="8"/>
        <rFont val="B Titr"/>
        <charset val="178"/>
      </rPr>
      <t>شهرستان :</t>
    </r>
    <r>
      <rPr>
        <b/>
        <sz val="10"/>
        <rFont val="B Zar"/>
        <charset val="178"/>
      </rPr>
      <t xml:space="preserve">        </t>
    </r>
    <r>
      <rPr>
        <sz val="10"/>
        <rFont val="B Nazanin"/>
        <charset val="178"/>
      </rPr>
      <t>تهران</t>
    </r>
  </si>
  <si>
    <t xml:space="preserve">مهر و امضاء فروشنده                                                                                   </t>
  </si>
  <si>
    <r>
      <rPr>
        <b/>
        <sz val="10"/>
        <rFont val="B Titr"/>
        <charset val="178"/>
      </rPr>
      <t xml:space="preserve"> </t>
    </r>
    <r>
      <rPr>
        <b/>
        <sz val="8"/>
        <rFont val="B Titr"/>
        <charset val="178"/>
      </rPr>
      <t xml:space="preserve">شهر:  </t>
    </r>
    <r>
      <rPr>
        <b/>
        <sz val="10"/>
        <rFont val="B Titr"/>
        <charset val="178"/>
      </rPr>
      <t xml:space="preserve">                            </t>
    </r>
    <r>
      <rPr>
        <b/>
        <sz val="10"/>
        <rFont val="B Zar"/>
        <charset val="178"/>
      </rPr>
      <t xml:space="preserve">       </t>
    </r>
    <r>
      <rPr>
        <sz val="10"/>
        <rFont val="B Nazanin"/>
        <charset val="178"/>
      </rPr>
      <t xml:space="preserve">   تهران</t>
    </r>
  </si>
  <si>
    <r>
      <rPr>
        <b/>
        <sz val="10"/>
        <rFont val="B Titr"/>
        <charset val="178"/>
      </rPr>
      <t xml:space="preserve"> </t>
    </r>
    <r>
      <rPr>
        <b/>
        <sz val="8"/>
        <rFont val="B Titr"/>
        <charset val="178"/>
      </rPr>
      <t xml:space="preserve">شهر:  </t>
    </r>
    <r>
      <rPr>
        <b/>
        <sz val="10"/>
        <rFont val="B Titr"/>
        <charset val="178"/>
      </rPr>
      <t xml:space="preserve">                     </t>
    </r>
    <r>
      <rPr>
        <b/>
        <sz val="10"/>
        <rFont val="B Zar"/>
        <charset val="178"/>
      </rPr>
      <t xml:space="preserve">              </t>
    </r>
    <r>
      <rPr>
        <sz val="10"/>
        <rFont val="B Nazanin"/>
        <charset val="178"/>
      </rPr>
      <t xml:space="preserve">   نجف آباد</t>
    </r>
  </si>
  <si>
    <r>
      <t xml:space="preserve">  </t>
    </r>
    <r>
      <rPr>
        <b/>
        <sz val="8"/>
        <rFont val="B Titr"/>
        <charset val="178"/>
      </rPr>
      <t>نام شخص حقيقي و حقوقي :</t>
    </r>
    <r>
      <rPr>
        <b/>
        <sz val="10"/>
        <rFont val="B Nazanin"/>
        <charset val="178"/>
      </rPr>
      <t xml:space="preserve">            </t>
    </r>
    <r>
      <rPr>
        <sz val="10"/>
        <rFont val="B Nazanin"/>
        <charset val="178"/>
      </rPr>
      <t>شرکت پالایش میعانات گازی آدیش جنوبی</t>
    </r>
  </si>
  <si>
    <r>
      <rPr>
        <b/>
        <sz val="8"/>
        <rFont val="B Titr"/>
        <charset val="178"/>
      </rPr>
      <t xml:space="preserve">شماره اقتصادی :                            </t>
    </r>
    <r>
      <rPr>
        <b/>
        <sz val="10"/>
        <rFont val="B Zar"/>
        <charset val="178"/>
      </rPr>
      <t xml:space="preserve"> </t>
    </r>
    <r>
      <rPr>
        <sz val="10"/>
        <rFont val="B Nazanin"/>
        <charset val="178"/>
      </rPr>
      <t>411483193757</t>
    </r>
  </si>
  <si>
    <r>
      <rPr>
        <b/>
        <sz val="8"/>
        <rFont val="B Titr"/>
        <charset val="178"/>
      </rPr>
      <t xml:space="preserve">شماره ثبت/شماره ملی :                      </t>
    </r>
    <r>
      <rPr>
        <b/>
        <sz val="10"/>
        <rFont val="B Zar"/>
        <charset val="178"/>
      </rPr>
      <t xml:space="preserve">  </t>
    </r>
    <r>
      <rPr>
        <sz val="10"/>
        <rFont val="B Nazanin"/>
        <charset val="178"/>
      </rPr>
      <t xml:space="preserve">14004653334  </t>
    </r>
  </si>
  <si>
    <r>
      <rPr>
        <b/>
        <sz val="8"/>
        <rFont val="B Titr"/>
        <charset val="178"/>
      </rPr>
      <t>کد پستی 10 رقمی :</t>
    </r>
    <r>
      <rPr>
        <b/>
        <sz val="10"/>
        <rFont val="B Zar"/>
        <charset val="178"/>
      </rPr>
      <t xml:space="preserve">            </t>
    </r>
  </si>
  <si>
    <r>
      <t xml:space="preserve">  </t>
    </r>
    <r>
      <rPr>
        <b/>
        <sz val="8"/>
        <rFont val="B Titr"/>
        <charset val="178"/>
      </rPr>
      <t xml:space="preserve">نشاني :            </t>
    </r>
    <r>
      <rPr>
        <sz val="8"/>
        <rFont val="B Titr"/>
        <charset val="178"/>
      </rPr>
      <t xml:space="preserve"> </t>
    </r>
    <r>
      <rPr>
        <sz val="10"/>
        <rFont val="B Nazanin"/>
        <charset val="178"/>
      </rPr>
      <t>تهران - خیابان ولیعصر - بالاتر از جام جم - کوچه کرانه - پلاک 44</t>
    </r>
  </si>
  <si>
    <t>مبلغ واحد به یورو</t>
  </si>
  <si>
    <t>مبلغ كل به یورو</t>
  </si>
  <si>
    <t>کسور به یورو</t>
  </si>
  <si>
    <t>مبلغ كل بعلاوه اضافات و کسور به یورو</t>
  </si>
  <si>
    <t>جمع مالیات و عوارض به یورو</t>
  </si>
  <si>
    <t>مبلغ کل بعلاوه جمع مالیات و عوارض به یورو</t>
  </si>
  <si>
    <t>پیش فاکتور فروش کالا و خدمات</t>
  </si>
  <si>
    <r>
      <t xml:space="preserve"> </t>
    </r>
    <r>
      <rPr>
        <b/>
        <sz val="8"/>
        <rFont val="B Titr"/>
        <charset val="178"/>
      </rPr>
      <t>شماره تلفن / نمابر:</t>
    </r>
    <r>
      <rPr>
        <b/>
        <sz val="10"/>
        <rFont val="B Zar"/>
        <charset val="178"/>
      </rPr>
      <t xml:space="preserve">                   </t>
    </r>
    <r>
      <rPr>
        <sz val="10"/>
        <rFont val="B Zar"/>
        <charset val="178"/>
      </rPr>
      <t xml:space="preserve">    </t>
    </r>
    <r>
      <rPr>
        <sz val="10"/>
        <rFont val="B Nazanin"/>
        <charset val="178"/>
      </rPr>
      <t xml:space="preserve">26216034-021 </t>
    </r>
    <r>
      <rPr>
        <sz val="10"/>
        <rFont val="B Zar"/>
        <charset val="178"/>
      </rPr>
      <t xml:space="preserve">          </t>
    </r>
    <r>
      <rPr>
        <b/>
        <sz val="10"/>
        <rFont val="B Zar"/>
        <charset val="178"/>
      </rPr>
      <t xml:space="preserve">             </t>
    </r>
  </si>
  <si>
    <t>ورق آلومینیوم صاف به ضخامت 1mm</t>
  </si>
  <si>
    <t>ورق آلومینیوم صاف به ضخامت 0/8mm</t>
  </si>
  <si>
    <t>ورق آلومینیوم صاف به ضخامت 0/6mm</t>
  </si>
  <si>
    <t>متر مربع</t>
  </si>
  <si>
    <t>1402/02/16</t>
  </si>
  <si>
    <t>1402/01/21</t>
  </si>
  <si>
    <t>عایق پشم سنگ پتویی با یک طرف تور سیمی گالوانیزه به ضخامت 40mm و دانسیته 100kg/m3</t>
  </si>
  <si>
    <t>متر طول</t>
  </si>
  <si>
    <t>عایق پشم سنگ لوله ای  "1 به ضخامت 30mm و دانسیته 120kg/m3</t>
  </si>
  <si>
    <t>عایق پشم سنگ لوله ای "2 به ضخامت 40mm و دانسیته 120kg/m3</t>
  </si>
  <si>
    <t>عایق پشم سنگ لوله ای "8 به ضخامت 50mm و دانسیته 120kg/m3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</si>
</sst>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#,##0_-"/>
    <numFmt numFmtId="166" formatCode="0.0"/>
    <numFmt numFmtId="167" formatCode="#,##0.000"/>
    <numFmt numFmtId="168" formatCode="#,##0.0"/>
  </numFmts>
  <fonts count="21" x14ac:knownFonts="1">
    <font>
      <sz val="10"/>
      <name val="Arial"/>
      <charset val="178"/>
    </font>
    <font>
      <sz val="10"/>
      <name val="Nazanin"/>
      <charset val="178"/>
    </font>
    <font>
      <b/>
      <u/>
      <sz val="16"/>
      <name val="Nazanin"/>
      <charset val="178"/>
    </font>
    <font>
      <sz val="10"/>
      <name val="B Zar"/>
      <charset val="178"/>
    </font>
    <font>
      <b/>
      <sz val="12"/>
      <name val="B Zar"/>
      <charset val="178"/>
    </font>
    <font>
      <sz val="10"/>
      <name val="B Titr"/>
      <charset val="178"/>
    </font>
    <font>
      <b/>
      <sz val="10"/>
      <name val="B Zar"/>
      <charset val="178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B Nazanin"/>
      <charset val="178"/>
    </font>
    <font>
      <b/>
      <sz val="10"/>
      <name val="B Nazanin"/>
      <charset val="178"/>
    </font>
    <font>
      <sz val="10"/>
      <name val="B Nazanin"/>
      <charset val="178"/>
    </font>
    <font>
      <b/>
      <sz val="12"/>
      <name val="B Titr"/>
      <charset val="178"/>
    </font>
    <font>
      <sz val="8"/>
      <name val="B Titr"/>
      <charset val="178"/>
    </font>
    <font>
      <b/>
      <sz val="8"/>
      <name val="B Titr"/>
      <charset val="178"/>
    </font>
    <font>
      <b/>
      <sz val="9"/>
      <name val="B Nazanin"/>
      <charset val="178"/>
    </font>
    <font>
      <b/>
      <sz val="10"/>
      <name val="B Titr"/>
      <charset val="178"/>
    </font>
    <font>
      <b/>
      <sz val="7"/>
      <name val="B Titr"/>
      <charset val="178"/>
    </font>
    <font>
      <sz val="8"/>
      <name val="B Nazanin"/>
      <charset val="178"/>
    </font>
    <font>
      <b/>
      <sz val="7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9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readingOrder="1"/>
    </xf>
    <xf numFmtId="165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 shrinkToFit="1"/>
    </xf>
    <xf numFmtId="3" fontId="10" fillId="0" borderId="5" xfId="0" applyNumberFormat="1" applyFont="1" applyBorder="1" applyAlignment="1">
      <alignment horizontal="center" vertical="center" shrinkToFit="1"/>
    </xf>
    <xf numFmtId="3" fontId="10" fillId="0" borderId="4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6" fillId="0" borderId="4" xfId="2" applyNumberFormat="1" applyFont="1" applyBorder="1" applyAlignment="1">
      <alignment horizontal="center" vertical="center"/>
    </xf>
    <xf numFmtId="4" fontId="16" fillId="0" borderId="5" xfId="2" applyNumberFormat="1" applyFont="1" applyBorder="1" applyAlignment="1">
      <alignment horizontal="center" vertical="center"/>
    </xf>
    <xf numFmtId="4" fontId="16" fillId="0" borderId="6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indent="6"/>
    </xf>
    <xf numFmtId="0" fontId="6" fillId="0" borderId="9" xfId="0" applyFont="1" applyBorder="1" applyAlignment="1">
      <alignment horizontal="right" vertical="center" indent="6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5"/>
    </xf>
    <xf numFmtId="0" fontId="18" fillId="2" borderId="10" xfId="0" applyFont="1" applyFill="1" applyBorder="1" applyAlignment="1">
      <alignment horizontal="center" vertical="center" readingOrder="1"/>
    </xf>
    <xf numFmtId="0" fontId="4" fillId="2" borderId="11" xfId="0" applyFont="1" applyFill="1" applyBorder="1" applyAlignment="1">
      <alignment horizontal="center" vertical="center" readingOrder="1"/>
    </xf>
    <xf numFmtId="0" fontId="4" fillId="2" borderId="12" xfId="0" applyFont="1" applyFill="1" applyBorder="1" applyAlignment="1">
      <alignment horizontal="center" vertical="center" readingOrder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indent="5"/>
    </xf>
    <xf numFmtId="0" fontId="6" fillId="0" borderId="7" xfId="0" applyFont="1" applyBorder="1" applyAlignment="1">
      <alignment horizontal="right" vertical="center" indent="5"/>
    </xf>
    <xf numFmtId="167" fontId="10" fillId="0" borderId="4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center" vertical="center" shrinkToFit="1"/>
    </xf>
    <xf numFmtId="3" fontId="10" fillId="0" borderId="5" xfId="2" applyNumberFormat="1" applyFont="1" applyBorder="1" applyAlignment="1">
      <alignment horizontal="center" vertical="center" shrinkToFit="1"/>
    </xf>
    <xf numFmtId="3" fontId="10" fillId="0" borderId="6" xfId="2" applyNumberFormat="1" applyFont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readingOrder="1"/>
    </xf>
    <xf numFmtId="0" fontId="4" fillId="2" borderId="13" xfId="0" applyFont="1" applyFill="1" applyBorder="1" applyAlignment="1">
      <alignment horizontal="center" vertical="center" readingOrder="1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5" xfId="0" applyFont="1" applyFill="1" applyBorder="1" applyAlignment="1">
      <alignment horizontal="center" vertical="center" wrapText="1" shrinkToFit="1"/>
    </xf>
    <xf numFmtId="0" fontId="20" fillId="3" borderId="6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right" vertical="center" indent="3"/>
    </xf>
    <xf numFmtId="0" fontId="6" fillId="0" borderId="5" xfId="0" applyFont="1" applyBorder="1" applyAlignment="1">
      <alignment horizontal="right" vertical="center" indent="3"/>
    </xf>
    <xf numFmtId="0" fontId="6" fillId="0" borderId="6" xfId="0" applyFont="1" applyBorder="1" applyAlignment="1">
      <alignment horizontal="right" vertical="center" indent="3"/>
    </xf>
    <xf numFmtId="0" fontId="15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10" fillId="0" borderId="4" xfId="2" applyNumberFormat="1" applyFont="1" applyBorder="1" applyAlignment="1">
      <alignment horizontal="center" vertical="center" shrinkToFit="1"/>
    </xf>
    <xf numFmtId="4" fontId="10" fillId="0" borderId="5" xfId="2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166" fontId="10" fillId="0" borderId="4" xfId="0" applyNumberFormat="1" applyFont="1" applyBorder="1" applyAlignment="1">
      <alignment horizontal="center" vertical="center" shrinkToFit="1"/>
    </xf>
    <xf numFmtId="166" fontId="10" fillId="0" borderId="6" xfId="0" applyNumberFormat="1" applyFont="1" applyBorder="1" applyAlignment="1">
      <alignment horizontal="center" vertical="center" shrinkToFit="1"/>
    </xf>
    <xf numFmtId="4" fontId="10" fillId="0" borderId="6" xfId="2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right" vertical="center" indent="1"/>
    </xf>
    <xf numFmtId="0" fontId="19" fillId="0" borderId="2" xfId="0" applyFont="1" applyBorder="1" applyAlignment="1">
      <alignment horizontal="right" vertical="center" indent="1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168" fontId="10" fillId="0" borderId="4" xfId="2" applyNumberFormat="1" applyFont="1" applyBorder="1" applyAlignment="1">
      <alignment horizontal="center" vertical="center" shrinkToFit="1"/>
    </xf>
    <xf numFmtId="168" fontId="10" fillId="0" borderId="5" xfId="2" applyNumberFormat="1" applyFont="1" applyBorder="1" applyAlignment="1">
      <alignment horizontal="center" vertical="center" shrinkToFit="1"/>
    </xf>
    <xf numFmtId="168" fontId="10" fillId="0" borderId="6" xfId="2" applyNumberFormat="1" applyFont="1" applyBorder="1" applyAlignment="1">
      <alignment horizontal="center" vertical="center" shrinkToFit="1"/>
    </xf>
    <xf numFmtId="3" fontId="10" fillId="0" borderId="4" xfId="0" applyNumberFormat="1" applyFont="1" applyBorder="1" applyAlignment="1">
      <alignment horizontal="center" vertical="center" shrinkToFit="1"/>
    </xf>
    <xf numFmtId="3" fontId="10" fillId="0" borderId="6" xfId="0" applyNumberFormat="1" applyFont="1" applyBorder="1" applyAlignment="1">
      <alignment horizontal="center" vertical="center" shrinkToFit="1"/>
    </xf>
    <xf numFmtId="168" fontId="10" fillId="0" borderId="4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168" fontId="16" fillId="0" borderId="4" xfId="2" applyNumberFormat="1" applyFont="1" applyBorder="1" applyAlignment="1">
      <alignment horizontal="center" vertical="center"/>
    </xf>
    <xf numFmtId="168" fontId="16" fillId="0" borderId="5" xfId="2" applyNumberFormat="1" applyFont="1" applyBorder="1" applyAlignment="1">
      <alignment horizontal="center" vertical="center"/>
    </xf>
    <xf numFmtId="168" fontId="16" fillId="0" borderId="6" xfId="2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3" fontId="16" fillId="0" borderId="4" xfId="2" applyNumberFormat="1" applyFont="1" applyBorder="1" applyAlignment="1">
      <alignment horizontal="center" vertical="center"/>
    </xf>
    <xf numFmtId="3" fontId="16" fillId="0" borderId="5" xfId="2" applyNumberFormat="1" applyFont="1" applyBorder="1" applyAlignment="1">
      <alignment horizontal="center" vertical="center"/>
    </xf>
    <xf numFmtId="3" fontId="16" fillId="0" borderId="6" xfId="2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 indent="1"/>
    </xf>
    <xf numFmtId="0" fontId="19" fillId="0" borderId="5" xfId="0" applyFont="1" applyBorder="1" applyAlignment="1">
      <alignment horizontal="right" vertical="center" indent="1"/>
    </xf>
    <xf numFmtId="0" fontId="19" fillId="0" borderId="6" xfId="0" applyFont="1" applyBorder="1" applyAlignment="1">
      <alignment horizontal="right" vertical="center" inden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131109</xdr:colOff>
      <xdr:row>19</xdr:row>
      <xdr:rowOff>31122</xdr:rowOff>
    </xdr:from>
    <xdr:to>
      <xdr:col>3</xdr:col>
      <xdr:colOff>303119</xdr:colOff>
      <xdr:row>19</xdr:row>
      <xdr:rowOff>202572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919949745" y="4464577"/>
          <a:ext cx="17201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a-IR"/>
        </a:p>
      </xdr:txBody>
    </xdr:sp>
    <xdr:clientData/>
  </xdr:twoCellAnchor>
  <xdr:twoCellAnchor>
    <xdr:from>
      <xdr:col>4</xdr:col>
      <xdr:colOff>535131</xdr:colOff>
      <xdr:row>19</xdr:row>
      <xdr:rowOff>29441</xdr:rowOff>
    </xdr:from>
    <xdr:to>
      <xdr:col>4</xdr:col>
      <xdr:colOff>703983</xdr:colOff>
      <xdr:row>19</xdr:row>
      <xdr:rowOff>200891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918951404" y="4462896"/>
          <a:ext cx="168852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6803</xdr:colOff>
      <xdr:row>0</xdr:row>
      <xdr:rowOff>68036</xdr:rowOff>
    </xdr:from>
    <xdr:to>
      <xdr:col>2</xdr:col>
      <xdr:colOff>730703</xdr:colOff>
      <xdr:row>2</xdr:row>
      <xdr:rowOff>352425</xdr:rowOff>
    </xdr:to>
    <xdr:pic>
      <xdr:nvPicPr>
        <xdr:cNvPr id="4" name="Picture 0" descr="8aaa085e-0fe3-4dd2-b98d-efa67cc7f94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630779" y="68036"/>
          <a:ext cx="723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131109</xdr:colOff>
      <xdr:row>17</xdr:row>
      <xdr:rowOff>31122</xdr:rowOff>
    </xdr:from>
    <xdr:to>
      <xdr:col>3</xdr:col>
      <xdr:colOff>303119</xdr:colOff>
      <xdr:row>17</xdr:row>
      <xdr:rowOff>202572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EBCFAE0-C147-4435-B02B-DCC5C610AC65}"/>
            </a:ext>
          </a:extLst>
        </xdr:cNvPr>
        <xdr:cNvSpPr>
          <a:spLocks noChangeArrowheads="1"/>
        </xdr:cNvSpPr>
      </xdr:nvSpPr>
      <xdr:spPr bwMode="auto">
        <a:xfrm>
          <a:off x="9977334406" y="4164972"/>
          <a:ext cx="17201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a-IR"/>
        </a:p>
      </xdr:txBody>
    </xdr:sp>
    <xdr:clientData/>
  </xdr:twoCellAnchor>
  <xdr:twoCellAnchor>
    <xdr:from>
      <xdr:col>4</xdr:col>
      <xdr:colOff>535131</xdr:colOff>
      <xdr:row>17</xdr:row>
      <xdr:rowOff>29441</xdr:rowOff>
    </xdr:from>
    <xdr:to>
      <xdr:col>4</xdr:col>
      <xdr:colOff>703983</xdr:colOff>
      <xdr:row>17</xdr:row>
      <xdr:rowOff>200891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703E4038-9867-4179-BE55-453792B72610}"/>
            </a:ext>
          </a:extLst>
        </xdr:cNvPr>
        <xdr:cNvSpPr>
          <a:spLocks noChangeArrowheads="1"/>
        </xdr:cNvSpPr>
      </xdr:nvSpPr>
      <xdr:spPr bwMode="auto">
        <a:xfrm>
          <a:off x="9976333467" y="4163291"/>
          <a:ext cx="168852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6803</xdr:colOff>
      <xdr:row>0</xdr:row>
      <xdr:rowOff>68036</xdr:rowOff>
    </xdr:from>
    <xdr:to>
      <xdr:col>2</xdr:col>
      <xdr:colOff>730703</xdr:colOff>
      <xdr:row>2</xdr:row>
      <xdr:rowOff>352425</xdr:rowOff>
    </xdr:to>
    <xdr:pic>
      <xdr:nvPicPr>
        <xdr:cNvPr id="4" name="Picture 0" descr="8aaa085e-0fe3-4dd2-b98d-efa67cc7f94e">
          <a:extLst>
            <a:ext uri="{FF2B5EF4-FFF2-40B4-BE49-F238E27FC236}">
              <a16:creationId xmlns:a16="http://schemas.microsoft.com/office/drawing/2014/main" id="{DF01A2A7-B6BA-4364-A67E-49FFFCE1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925997" y="68036"/>
          <a:ext cx="723900" cy="63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131109</xdr:colOff>
      <xdr:row>19</xdr:row>
      <xdr:rowOff>31122</xdr:rowOff>
    </xdr:from>
    <xdr:to>
      <xdr:col>3</xdr:col>
      <xdr:colOff>303119</xdr:colOff>
      <xdr:row>19</xdr:row>
      <xdr:rowOff>202572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85942038-D965-4C6B-BEDD-C9806BFA890D}"/>
            </a:ext>
          </a:extLst>
        </xdr:cNvPr>
        <xdr:cNvSpPr>
          <a:spLocks noChangeArrowheads="1"/>
        </xdr:cNvSpPr>
      </xdr:nvSpPr>
      <xdr:spPr bwMode="auto">
        <a:xfrm>
          <a:off x="9977334406" y="4717422"/>
          <a:ext cx="17201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a-IR"/>
        </a:p>
      </xdr:txBody>
    </xdr:sp>
    <xdr:clientData/>
  </xdr:twoCellAnchor>
  <xdr:twoCellAnchor>
    <xdr:from>
      <xdr:col>4</xdr:col>
      <xdr:colOff>535131</xdr:colOff>
      <xdr:row>19</xdr:row>
      <xdr:rowOff>29441</xdr:rowOff>
    </xdr:from>
    <xdr:to>
      <xdr:col>4</xdr:col>
      <xdr:colOff>703983</xdr:colOff>
      <xdr:row>19</xdr:row>
      <xdr:rowOff>200891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F33F6AC0-9307-4C55-AD44-BFC5E02C8B43}"/>
            </a:ext>
          </a:extLst>
        </xdr:cNvPr>
        <xdr:cNvSpPr>
          <a:spLocks noChangeArrowheads="1"/>
        </xdr:cNvSpPr>
      </xdr:nvSpPr>
      <xdr:spPr bwMode="auto">
        <a:xfrm>
          <a:off x="9976333467" y="4715741"/>
          <a:ext cx="168852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6803</xdr:colOff>
      <xdr:row>0</xdr:row>
      <xdr:rowOff>68036</xdr:rowOff>
    </xdr:from>
    <xdr:to>
      <xdr:col>2</xdr:col>
      <xdr:colOff>730703</xdr:colOff>
      <xdr:row>2</xdr:row>
      <xdr:rowOff>352425</xdr:rowOff>
    </xdr:to>
    <xdr:pic>
      <xdr:nvPicPr>
        <xdr:cNvPr id="4" name="Picture 0" descr="8aaa085e-0fe3-4dd2-b98d-efa67cc7f94e">
          <a:extLst>
            <a:ext uri="{FF2B5EF4-FFF2-40B4-BE49-F238E27FC236}">
              <a16:creationId xmlns:a16="http://schemas.microsoft.com/office/drawing/2014/main" id="{5BD5AA45-D168-4F11-9FDA-0BB8BEB4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925997" y="68036"/>
          <a:ext cx="723900" cy="63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131109</xdr:colOff>
      <xdr:row>39</xdr:row>
      <xdr:rowOff>31122</xdr:rowOff>
    </xdr:from>
    <xdr:to>
      <xdr:col>3</xdr:col>
      <xdr:colOff>303119</xdr:colOff>
      <xdr:row>39</xdr:row>
      <xdr:rowOff>202572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1606E931-ABC7-4F21-956B-833F8B984F3F}"/>
            </a:ext>
          </a:extLst>
        </xdr:cNvPr>
        <xdr:cNvSpPr>
          <a:spLocks noChangeArrowheads="1"/>
        </xdr:cNvSpPr>
      </xdr:nvSpPr>
      <xdr:spPr bwMode="auto">
        <a:xfrm>
          <a:off x="9977334406" y="4164972"/>
          <a:ext cx="17201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a-IR"/>
        </a:p>
      </xdr:txBody>
    </xdr:sp>
    <xdr:clientData/>
  </xdr:twoCellAnchor>
  <xdr:twoCellAnchor>
    <xdr:from>
      <xdr:col>4</xdr:col>
      <xdr:colOff>535131</xdr:colOff>
      <xdr:row>39</xdr:row>
      <xdr:rowOff>29441</xdr:rowOff>
    </xdr:from>
    <xdr:to>
      <xdr:col>4</xdr:col>
      <xdr:colOff>703983</xdr:colOff>
      <xdr:row>39</xdr:row>
      <xdr:rowOff>200891</xdr:rowOff>
    </xdr:to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04368151-86FC-4F56-BF94-D75DAF02CB5B}"/>
            </a:ext>
          </a:extLst>
        </xdr:cNvPr>
        <xdr:cNvSpPr>
          <a:spLocks noChangeArrowheads="1"/>
        </xdr:cNvSpPr>
      </xdr:nvSpPr>
      <xdr:spPr bwMode="auto">
        <a:xfrm>
          <a:off x="9976333467" y="4163291"/>
          <a:ext cx="168852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6803</xdr:colOff>
      <xdr:row>22</xdr:row>
      <xdr:rowOff>68036</xdr:rowOff>
    </xdr:from>
    <xdr:to>
      <xdr:col>2</xdr:col>
      <xdr:colOff>730703</xdr:colOff>
      <xdr:row>24</xdr:row>
      <xdr:rowOff>352425</xdr:rowOff>
    </xdr:to>
    <xdr:pic>
      <xdr:nvPicPr>
        <xdr:cNvPr id="7" name="Picture 0" descr="8aaa085e-0fe3-4dd2-b98d-efa67cc7f94e">
          <a:extLst>
            <a:ext uri="{FF2B5EF4-FFF2-40B4-BE49-F238E27FC236}">
              <a16:creationId xmlns:a16="http://schemas.microsoft.com/office/drawing/2014/main" id="{49F1D60B-DA57-40F1-8C81-BC8EB449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925997" y="68036"/>
          <a:ext cx="723900" cy="63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131109</xdr:colOff>
      <xdr:row>61</xdr:row>
      <xdr:rowOff>31122</xdr:rowOff>
    </xdr:from>
    <xdr:to>
      <xdr:col>3</xdr:col>
      <xdr:colOff>303119</xdr:colOff>
      <xdr:row>61</xdr:row>
      <xdr:rowOff>202572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960E2C6-893D-4F9B-A9FD-E111A784D826}"/>
            </a:ext>
          </a:extLst>
        </xdr:cNvPr>
        <xdr:cNvSpPr>
          <a:spLocks noChangeArrowheads="1"/>
        </xdr:cNvSpPr>
      </xdr:nvSpPr>
      <xdr:spPr bwMode="auto">
        <a:xfrm>
          <a:off x="9976581931" y="4717422"/>
          <a:ext cx="17201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fa-IR"/>
        </a:p>
      </xdr:txBody>
    </xdr:sp>
    <xdr:clientData/>
  </xdr:twoCellAnchor>
  <xdr:twoCellAnchor>
    <xdr:from>
      <xdr:col>4</xdr:col>
      <xdr:colOff>535131</xdr:colOff>
      <xdr:row>61</xdr:row>
      <xdr:rowOff>29441</xdr:rowOff>
    </xdr:from>
    <xdr:to>
      <xdr:col>4</xdr:col>
      <xdr:colOff>703983</xdr:colOff>
      <xdr:row>61</xdr:row>
      <xdr:rowOff>200891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2224CD1-6ACD-41B8-8DE5-93B7565E3AC2}"/>
            </a:ext>
          </a:extLst>
        </xdr:cNvPr>
        <xdr:cNvSpPr>
          <a:spLocks noChangeArrowheads="1"/>
        </xdr:cNvSpPr>
      </xdr:nvSpPr>
      <xdr:spPr bwMode="auto">
        <a:xfrm>
          <a:off x="9975580992" y="4715741"/>
          <a:ext cx="168852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6803</xdr:colOff>
      <xdr:row>42</xdr:row>
      <xdr:rowOff>68036</xdr:rowOff>
    </xdr:from>
    <xdr:to>
      <xdr:col>2</xdr:col>
      <xdr:colOff>730703</xdr:colOff>
      <xdr:row>44</xdr:row>
      <xdr:rowOff>352425</xdr:rowOff>
    </xdr:to>
    <xdr:pic>
      <xdr:nvPicPr>
        <xdr:cNvPr id="10" name="Picture 0" descr="8aaa085e-0fe3-4dd2-b98d-efa67cc7f94e">
          <a:extLst>
            <a:ext uri="{FF2B5EF4-FFF2-40B4-BE49-F238E27FC236}">
              <a16:creationId xmlns:a16="http://schemas.microsoft.com/office/drawing/2014/main" id="{8E1F7B15-209D-41F1-9B4D-90396BEE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173522" y="68036"/>
          <a:ext cx="723900" cy="63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29"/>
  <sheetViews>
    <sheetView rightToLeft="1" view="pageBreakPreview" zoomScaleNormal="140" zoomScaleSheetLayoutView="100" workbookViewId="0">
      <selection activeCell="F22" sqref="A1:AF22"/>
    </sheetView>
  </sheetViews>
  <sheetFormatPr defaultRowHeight="15.75" x14ac:dyDescent="0.2"/>
  <cols>
    <col min="1" max="1" width="3.28515625" style="2" customWidth="1"/>
    <col min="2" max="2" width="4.28515625" style="3" customWidth="1"/>
    <col min="3" max="3" width="15.28515625" style="3" customWidth="1"/>
    <col min="4" max="4" width="9" style="3" customWidth="1"/>
    <col min="5" max="5" width="19" style="3" customWidth="1"/>
    <col min="6" max="6" width="3.28515625" style="8" customWidth="1"/>
    <col min="7" max="7" width="3.7109375" style="8" customWidth="1"/>
    <col min="8" max="8" width="8.7109375" style="8" customWidth="1"/>
    <col min="9" max="10" width="4.85546875" style="8" customWidth="1"/>
    <col min="11" max="13" width="3" style="8" customWidth="1"/>
    <col min="14" max="14" width="0.85546875" style="8" customWidth="1"/>
    <col min="15" max="17" width="3" style="8" customWidth="1"/>
    <col min="18" max="18" width="1.7109375" style="8" customWidth="1"/>
    <col min="19" max="20" width="3" style="3" customWidth="1"/>
    <col min="21" max="21" width="7.7109375" style="3" customWidth="1"/>
    <col min="22" max="23" width="3.7109375" style="3" customWidth="1"/>
    <col min="24" max="24" width="3.140625" style="3" customWidth="1"/>
    <col min="25" max="30" width="3.7109375" style="3" customWidth="1"/>
    <col min="31" max="31" width="1.28515625" style="3" customWidth="1"/>
    <col min="32" max="32" width="8.7109375" style="3" customWidth="1"/>
    <col min="33" max="16384" width="9.140625" style="2"/>
  </cols>
  <sheetData>
    <row r="1" spans="2:45" ht="24" customHeight="1" x14ac:dyDescent="0.2">
      <c r="B1" s="11"/>
      <c r="C1" s="12"/>
      <c r="D1" s="12"/>
      <c r="E1" s="12"/>
      <c r="F1" s="44" t="s">
        <v>35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6"/>
      <c r="T1" s="46"/>
      <c r="U1" s="46"/>
      <c r="V1" s="12"/>
      <c r="W1" s="12"/>
      <c r="X1" s="12"/>
      <c r="Y1" s="12"/>
      <c r="Z1" s="47"/>
      <c r="AA1" s="47"/>
      <c r="AB1" s="47"/>
      <c r="AC1" s="21"/>
      <c r="AD1" s="21"/>
      <c r="AE1" s="21"/>
      <c r="AF1" s="13"/>
    </row>
    <row r="2" spans="2:45" ht="3.75" customHeight="1" x14ac:dyDescent="0.2">
      <c r="B2" s="1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5"/>
    </row>
    <row r="3" spans="2:45" ht="30" customHeight="1" x14ac:dyDescent="0.2">
      <c r="B3" s="1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2"/>
      <c r="T3" s="22"/>
      <c r="U3" s="22"/>
      <c r="V3" s="9"/>
      <c r="Z3" s="23" t="s">
        <v>8</v>
      </c>
      <c r="AA3" s="23"/>
      <c r="AB3" s="23"/>
      <c r="AC3" s="24" t="s">
        <v>41</v>
      </c>
      <c r="AD3" s="24"/>
      <c r="AE3" s="24"/>
      <c r="AF3" s="16"/>
    </row>
    <row r="4" spans="2:45" s="5" customFormat="1" ht="24" customHeight="1" x14ac:dyDescent="0.2"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2:45" ht="20.25" customHeight="1" x14ac:dyDescent="0.2">
      <c r="B5" s="50" t="s">
        <v>11</v>
      </c>
      <c r="C5" s="51"/>
      <c r="D5" s="51"/>
      <c r="E5" s="51"/>
      <c r="F5" s="51" t="s">
        <v>12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 t="s">
        <v>15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2:45" ht="5.25" customHeight="1" x14ac:dyDescent="0.2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/>
    </row>
    <row r="7" spans="2:45" ht="20.25" customHeight="1" x14ac:dyDescent="0.2">
      <c r="B7" s="35" t="s">
        <v>13</v>
      </c>
      <c r="C7" s="36"/>
      <c r="D7" s="37" t="s">
        <v>14</v>
      </c>
      <c r="E7" s="37"/>
      <c r="F7" s="28" t="s">
        <v>17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 t="s">
        <v>23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9"/>
    </row>
    <row r="8" spans="2:45" ht="20.25" customHeight="1" x14ac:dyDescent="0.2">
      <c r="B8" s="64" t="s">
        <v>18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30" t="s">
        <v>16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spans="2:45" ht="21" customHeight="1" x14ac:dyDescent="0.2">
      <c r="B9" s="62" t="s">
        <v>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2:45" ht="20.25" customHeight="1" x14ac:dyDescent="0.2">
      <c r="B10" s="50" t="s">
        <v>24</v>
      </c>
      <c r="C10" s="51"/>
      <c r="D10" s="51"/>
      <c r="E10" s="51"/>
      <c r="F10" s="51" t="s">
        <v>25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 t="s">
        <v>26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</row>
    <row r="11" spans="2:45" ht="6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</row>
    <row r="12" spans="2:45" ht="20.25" customHeight="1" x14ac:dyDescent="0.2">
      <c r="B12" s="35" t="s">
        <v>19</v>
      </c>
      <c r="C12" s="36"/>
      <c r="D12" s="37" t="s">
        <v>20</v>
      </c>
      <c r="E12" s="37"/>
      <c r="F12" s="28" t="s">
        <v>27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 t="s">
        <v>22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2:45" ht="20.25" customHeight="1" x14ac:dyDescent="0.2">
      <c r="B13" s="64" t="s">
        <v>28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30" t="s">
        <v>36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2:45" ht="19.5" customHeight="1" x14ac:dyDescent="0.2">
      <c r="B14" s="38" t="s">
        <v>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</row>
    <row r="15" spans="2:45" s="10" customFormat="1" ht="30.75" customHeight="1" x14ac:dyDescent="0.2">
      <c r="B15" s="17" t="s">
        <v>3</v>
      </c>
      <c r="C15" s="41" t="s">
        <v>4</v>
      </c>
      <c r="D15" s="42"/>
      <c r="E15" s="43"/>
      <c r="F15" s="66" t="s">
        <v>9</v>
      </c>
      <c r="G15" s="68"/>
      <c r="H15" s="18" t="s">
        <v>10</v>
      </c>
      <c r="I15" s="66" t="s">
        <v>29</v>
      </c>
      <c r="J15" s="68"/>
      <c r="K15" s="66" t="s">
        <v>30</v>
      </c>
      <c r="L15" s="67"/>
      <c r="M15" s="67"/>
      <c r="N15" s="68"/>
      <c r="O15" s="66" t="s">
        <v>31</v>
      </c>
      <c r="P15" s="67"/>
      <c r="Q15" s="67"/>
      <c r="R15" s="68"/>
      <c r="S15" s="41" t="s">
        <v>32</v>
      </c>
      <c r="T15" s="42"/>
      <c r="U15" s="43"/>
      <c r="V15" s="41" t="s">
        <v>33</v>
      </c>
      <c r="W15" s="42"/>
      <c r="X15" s="43"/>
      <c r="Y15" s="66" t="s">
        <v>34</v>
      </c>
      <c r="Z15" s="67"/>
      <c r="AA15" s="67"/>
      <c r="AB15" s="67"/>
      <c r="AC15" s="67"/>
      <c r="AD15" s="67"/>
      <c r="AE15" s="67"/>
      <c r="AF15" s="68"/>
    </row>
    <row r="16" spans="2:45" s="7" customFormat="1" ht="21.95" customHeight="1" x14ac:dyDescent="0.35">
      <c r="B16" s="20">
        <v>1</v>
      </c>
      <c r="C16" s="82" t="s">
        <v>37</v>
      </c>
      <c r="D16" s="83"/>
      <c r="E16" s="84"/>
      <c r="F16" s="85">
        <v>125.4</v>
      </c>
      <c r="G16" s="86"/>
      <c r="H16" s="19" t="s">
        <v>40</v>
      </c>
      <c r="I16" s="54">
        <v>18.855</v>
      </c>
      <c r="J16" s="55"/>
      <c r="K16" s="56">
        <v>2364.42</v>
      </c>
      <c r="L16" s="57"/>
      <c r="M16" s="57"/>
      <c r="N16" s="58"/>
      <c r="O16" s="59">
        <v>0</v>
      </c>
      <c r="P16" s="60"/>
      <c r="Q16" s="60"/>
      <c r="R16" s="61"/>
      <c r="S16" s="80">
        <f t="shared" ref="S16:S18" si="0">K16</f>
        <v>2364.42</v>
      </c>
      <c r="T16" s="81"/>
      <c r="U16" s="87"/>
      <c r="V16" s="93">
        <f t="shared" ref="V16" si="1">S16*9%</f>
        <v>212.7978</v>
      </c>
      <c r="W16" s="94"/>
      <c r="X16" s="95"/>
      <c r="Y16" s="80">
        <f t="shared" ref="Y16:Y18" si="2">V16+S16</f>
        <v>2577.2177999999999</v>
      </c>
      <c r="Z16" s="81"/>
      <c r="AA16" s="81"/>
      <c r="AB16" s="81"/>
      <c r="AC16" s="81"/>
      <c r="AD16" s="81"/>
      <c r="AE16" s="81"/>
      <c r="AF16" s="87"/>
    </row>
    <row r="17" spans="2:45" s="7" customFormat="1" ht="21.95" customHeight="1" x14ac:dyDescent="0.35">
      <c r="B17" s="20">
        <v>2</v>
      </c>
      <c r="C17" s="82" t="s">
        <v>38</v>
      </c>
      <c r="D17" s="83"/>
      <c r="E17" s="84"/>
      <c r="F17" s="85">
        <v>1030.5</v>
      </c>
      <c r="G17" s="86"/>
      <c r="H17" s="19" t="s">
        <v>40</v>
      </c>
      <c r="I17" s="54">
        <v>15.084</v>
      </c>
      <c r="J17" s="55"/>
      <c r="K17" s="56">
        <v>15544.06</v>
      </c>
      <c r="L17" s="57"/>
      <c r="M17" s="57"/>
      <c r="N17" s="58"/>
      <c r="O17" s="59">
        <v>0</v>
      </c>
      <c r="P17" s="60"/>
      <c r="Q17" s="60"/>
      <c r="R17" s="61"/>
      <c r="S17" s="80">
        <f t="shared" si="0"/>
        <v>15544.06</v>
      </c>
      <c r="T17" s="81"/>
      <c r="U17" s="87"/>
      <c r="V17" s="80">
        <v>1398.96</v>
      </c>
      <c r="W17" s="81"/>
      <c r="X17" s="87"/>
      <c r="Y17" s="80">
        <f t="shared" si="2"/>
        <v>16943.02</v>
      </c>
      <c r="Z17" s="81"/>
      <c r="AA17" s="81"/>
      <c r="AB17" s="81"/>
      <c r="AC17" s="81"/>
      <c r="AD17" s="81"/>
      <c r="AE17" s="81"/>
      <c r="AF17" s="87"/>
    </row>
    <row r="18" spans="2:45" s="7" customFormat="1" ht="21.95" customHeight="1" x14ac:dyDescent="0.35">
      <c r="B18" s="20">
        <v>3</v>
      </c>
      <c r="C18" s="82" t="s">
        <v>39</v>
      </c>
      <c r="D18" s="83"/>
      <c r="E18" s="84"/>
      <c r="F18" s="85">
        <v>328.9</v>
      </c>
      <c r="G18" s="86"/>
      <c r="H18" s="19" t="s">
        <v>40</v>
      </c>
      <c r="I18" s="54">
        <v>11.313000000000001</v>
      </c>
      <c r="J18" s="55"/>
      <c r="K18" s="56">
        <v>3720.85</v>
      </c>
      <c r="L18" s="57"/>
      <c r="M18" s="57"/>
      <c r="N18" s="58"/>
      <c r="O18" s="59">
        <v>0</v>
      </c>
      <c r="P18" s="60"/>
      <c r="Q18" s="60"/>
      <c r="R18" s="61"/>
      <c r="S18" s="80">
        <f t="shared" si="0"/>
        <v>3720.85</v>
      </c>
      <c r="T18" s="81"/>
      <c r="U18" s="87"/>
      <c r="V18" s="80">
        <v>334.87</v>
      </c>
      <c r="W18" s="81"/>
      <c r="X18" s="87"/>
      <c r="Y18" s="80">
        <f t="shared" si="2"/>
        <v>4055.72</v>
      </c>
      <c r="Z18" s="81"/>
      <c r="AA18" s="81"/>
      <c r="AB18" s="81"/>
      <c r="AC18" s="81"/>
      <c r="AD18" s="81"/>
      <c r="AE18" s="81"/>
      <c r="AF18" s="87"/>
    </row>
    <row r="19" spans="2:45" ht="18" customHeight="1" x14ac:dyDescent="0.2">
      <c r="B19" s="77" t="s">
        <v>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59">
        <v>0</v>
      </c>
      <c r="P19" s="60"/>
      <c r="Q19" s="60"/>
      <c r="R19" s="61"/>
      <c r="S19" s="80">
        <f>S16+S17+S18</f>
        <v>21629.329999999998</v>
      </c>
      <c r="T19" s="81"/>
      <c r="U19" s="81"/>
      <c r="V19" s="80">
        <f>V16+V17+V18</f>
        <v>1946.6278000000002</v>
      </c>
      <c r="W19" s="81"/>
      <c r="X19" s="81"/>
      <c r="Y19" s="25">
        <f>V19+S19</f>
        <v>23575.957799999996</v>
      </c>
      <c r="Z19" s="26"/>
      <c r="AA19" s="26"/>
      <c r="AB19" s="26"/>
      <c r="AC19" s="26"/>
      <c r="AD19" s="26"/>
      <c r="AE19" s="26"/>
      <c r="AF19" s="27"/>
    </row>
    <row r="20" spans="2:45" ht="18" customHeight="1" x14ac:dyDescent="0.2">
      <c r="B20" s="88" t="s">
        <v>6</v>
      </c>
      <c r="C20" s="89"/>
      <c r="D20" s="89"/>
      <c r="E20" s="89"/>
      <c r="F20" s="90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2"/>
    </row>
    <row r="21" spans="2:45" ht="18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1"/>
    </row>
    <row r="22" spans="2:45" ht="48" customHeight="1" x14ac:dyDescent="0.2">
      <c r="B22" s="72" t="s">
        <v>21</v>
      </c>
      <c r="C22" s="73"/>
      <c r="D22" s="73"/>
      <c r="E22" s="73"/>
      <c r="F22" s="74" t="s">
        <v>5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6"/>
    </row>
    <row r="29" spans="2:45" s="3" customFormat="1" x14ac:dyDescent="0.2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Y29" s="6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</sheetData>
  <mergeCells count="73">
    <mergeCell ref="S18:U18"/>
    <mergeCell ref="V18:X18"/>
    <mergeCell ref="Y18:AF18"/>
    <mergeCell ref="S16:U16"/>
    <mergeCell ref="C18:E18"/>
    <mergeCell ref="F18:G18"/>
    <mergeCell ref="V19:X19"/>
    <mergeCell ref="B20:E20"/>
    <mergeCell ref="F20:AF20"/>
    <mergeCell ref="V16:X16"/>
    <mergeCell ref="Y16:AF16"/>
    <mergeCell ref="C17:E17"/>
    <mergeCell ref="F17:G17"/>
    <mergeCell ref="I17:J17"/>
    <mergeCell ref="K17:N17"/>
    <mergeCell ref="O17:R17"/>
    <mergeCell ref="S17:U17"/>
    <mergeCell ref="V17:X17"/>
    <mergeCell ref="Y17:AF17"/>
    <mergeCell ref="C16:E16"/>
    <mergeCell ref="F16:G16"/>
    <mergeCell ref="I16:J16"/>
    <mergeCell ref="K16:N16"/>
    <mergeCell ref="O16:R16"/>
    <mergeCell ref="B21:AF21"/>
    <mergeCell ref="B22:E22"/>
    <mergeCell ref="F22:AF22"/>
    <mergeCell ref="B19:N19"/>
    <mergeCell ref="O19:R19"/>
    <mergeCell ref="S19:U19"/>
    <mergeCell ref="I18:J18"/>
    <mergeCell ref="K18:N18"/>
    <mergeCell ref="O18:R18"/>
    <mergeCell ref="AH8:AS8"/>
    <mergeCell ref="B9:AF9"/>
    <mergeCell ref="B10:E10"/>
    <mergeCell ref="F10:R10"/>
    <mergeCell ref="S10:AF10"/>
    <mergeCell ref="B13:R13"/>
    <mergeCell ref="B8:R8"/>
    <mergeCell ref="Y15:AF15"/>
    <mergeCell ref="C15:E15"/>
    <mergeCell ref="F15:G15"/>
    <mergeCell ref="I15:J15"/>
    <mergeCell ref="K15:N15"/>
    <mergeCell ref="O15:R15"/>
    <mergeCell ref="B7:C7"/>
    <mergeCell ref="D7:E7"/>
    <mergeCell ref="F1:R3"/>
    <mergeCell ref="S1:U1"/>
    <mergeCell ref="Z1:AB1"/>
    <mergeCell ref="F7:R7"/>
    <mergeCell ref="B4:AF4"/>
    <mergeCell ref="B5:E5"/>
    <mergeCell ref="F5:R5"/>
    <mergeCell ref="S5:AF5"/>
    <mergeCell ref="B6:AF6"/>
    <mergeCell ref="AC1:AE1"/>
    <mergeCell ref="S3:U3"/>
    <mergeCell ref="Z3:AB3"/>
    <mergeCell ref="AC3:AE3"/>
    <mergeCell ref="Y19:AF19"/>
    <mergeCell ref="S7:AF7"/>
    <mergeCell ref="S13:AF13"/>
    <mergeCell ref="S8:AF8"/>
    <mergeCell ref="B11:AF11"/>
    <mergeCell ref="B12:C12"/>
    <mergeCell ref="D12:E12"/>
    <mergeCell ref="F12:R12"/>
    <mergeCell ref="S12:AF12"/>
    <mergeCell ref="B14:AF14"/>
    <mergeCell ref="S15:U15"/>
    <mergeCell ref="V15:X15"/>
  </mergeCells>
  <printOptions horizontalCentered="1"/>
  <pageMargins left="0" right="0" top="0.19685039370078741" bottom="0" header="0" footer="0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5789-4B8E-42FB-9D65-1921FBB5D418}">
  <sheetPr>
    <pageSetUpPr fitToPage="1"/>
  </sheetPr>
  <dimension ref="B1:AS27"/>
  <sheetViews>
    <sheetView rightToLeft="1" view="pageBreakPreview" zoomScaleNormal="140" zoomScaleSheetLayoutView="100" workbookViewId="0">
      <selection activeCell="N23" sqref="N23"/>
    </sheetView>
  </sheetViews>
  <sheetFormatPr defaultRowHeight="15.75" x14ac:dyDescent="0.2"/>
  <cols>
    <col min="1" max="1" width="3.28515625" style="2" customWidth="1"/>
    <col min="2" max="2" width="4.28515625" style="3" customWidth="1"/>
    <col min="3" max="3" width="15.28515625" style="3" customWidth="1"/>
    <col min="4" max="4" width="9" style="3" customWidth="1"/>
    <col min="5" max="5" width="30.28515625" style="3" customWidth="1"/>
    <col min="6" max="6" width="3.28515625" style="8" customWidth="1"/>
    <col min="7" max="7" width="3.7109375" style="8" customWidth="1"/>
    <col min="8" max="8" width="8.7109375" style="8" customWidth="1"/>
    <col min="9" max="10" width="4.85546875" style="8" customWidth="1"/>
    <col min="11" max="13" width="3" style="8" customWidth="1"/>
    <col min="14" max="14" width="0.85546875" style="8" customWidth="1"/>
    <col min="15" max="17" width="3" style="8" customWidth="1"/>
    <col min="18" max="18" width="1.7109375" style="8" customWidth="1"/>
    <col min="19" max="20" width="3" style="3" customWidth="1"/>
    <col min="21" max="21" width="7.7109375" style="3" customWidth="1"/>
    <col min="22" max="23" width="3.7109375" style="3" customWidth="1"/>
    <col min="24" max="24" width="3.140625" style="3" customWidth="1"/>
    <col min="25" max="30" width="3.7109375" style="3" customWidth="1"/>
    <col min="31" max="31" width="1.28515625" style="3" customWidth="1"/>
    <col min="32" max="32" width="8.7109375" style="3" customWidth="1"/>
    <col min="33" max="16384" width="9.140625" style="2"/>
  </cols>
  <sheetData>
    <row r="1" spans="2:45" ht="24" customHeight="1" x14ac:dyDescent="0.2">
      <c r="B1" s="11"/>
      <c r="C1" s="12"/>
      <c r="D1" s="12"/>
      <c r="E1" s="12"/>
      <c r="F1" s="44" t="s">
        <v>35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6"/>
      <c r="T1" s="46"/>
      <c r="U1" s="46"/>
      <c r="V1" s="12"/>
      <c r="W1" s="12"/>
      <c r="X1" s="12"/>
      <c r="Y1" s="12"/>
      <c r="Z1" s="47"/>
      <c r="AA1" s="47"/>
      <c r="AB1" s="47"/>
      <c r="AC1" s="21"/>
      <c r="AD1" s="21"/>
      <c r="AE1" s="21"/>
      <c r="AF1" s="13"/>
    </row>
    <row r="2" spans="2:45" ht="3.75" customHeight="1" x14ac:dyDescent="0.2">
      <c r="B2" s="1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5"/>
    </row>
    <row r="3" spans="2:45" ht="30" customHeight="1" x14ac:dyDescent="0.2">
      <c r="B3" s="1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2"/>
      <c r="T3" s="22"/>
      <c r="U3" s="22"/>
      <c r="V3" s="9"/>
      <c r="Z3" s="23" t="s">
        <v>8</v>
      </c>
      <c r="AA3" s="23"/>
      <c r="AB3" s="23"/>
      <c r="AC3" s="24" t="s">
        <v>42</v>
      </c>
      <c r="AD3" s="24"/>
      <c r="AE3" s="24"/>
      <c r="AF3" s="16"/>
    </row>
    <row r="4" spans="2:45" s="5" customFormat="1" ht="24" customHeight="1" x14ac:dyDescent="0.2"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2:45" ht="20.25" customHeight="1" x14ac:dyDescent="0.2">
      <c r="B5" s="50" t="s">
        <v>11</v>
      </c>
      <c r="C5" s="51"/>
      <c r="D5" s="51"/>
      <c r="E5" s="51"/>
      <c r="F5" s="51" t="s">
        <v>12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 t="s">
        <v>15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2:45" ht="5.25" customHeight="1" x14ac:dyDescent="0.2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/>
    </row>
    <row r="7" spans="2:45" ht="20.25" customHeight="1" x14ac:dyDescent="0.2">
      <c r="B7" s="35" t="s">
        <v>13</v>
      </c>
      <c r="C7" s="36"/>
      <c r="D7" s="37" t="s">
        <v>14</v>
      </c>
      <c r="E7" s="37"/>
      <c r="F7" s="28" t="s">
        <v>17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 t="s">
        <v>23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9"/>
    </row>
    <row r="8" spans="2:45" ht="20.25" customHeight="1" x14ac:dyDescent="0.2">
      <c r="B8" s="64" t="s">
        <v>18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30" t="s">
        <v>16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spans="2:45" ht="21" customHeight="1" x14ac:dyDescent="0.2">
      <c r="B9" s="62" t="s">
        <v>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2:45" ht="20.25" customHeight="1" x14ac:dyDescent="0.2">
      <c r="B10" s="50" t="s">
        <v>24</v>
      </c>
      <c r="C10" s="51"/>
      <c r="D10" s="51"/>
      <c r="E10" s="51"/>
      <c r="F10" s="51" t="s">
        <v>25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 t="s">
        <v>26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</row>
    <row r="11" spans="2:45" ht="6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</row>
    <row r="12" spans="2:45" ht="20.25" customHeight="1" x14ac:dyDescent="0.2">
      <c r="B12" s="35" t="s">
        <v>19</v>
      </c>
      <c r="C12" s="36"/>
      <c r="D12" s="37" t="s">
        <v>20</v>
      </c>
      <c r="E12" s="37"/>
      <c r="F12" s="28" t="s">
        <v>27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 t="s">
        <v>22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2:45" ht="20.25" customHeight="1" x14ac:dyDescent="0.2">
      <c r="B13" s="64" t="s">
        <v>28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30" t="s">
        <v>36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2:45" ht="19.5" customHeight="1" x14ac:dyDescent="0.2">
      <c r="B14" s="38" t="s">
        <v>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</row>
    <row r="15" spans="2:45" s="10" customFormat="1" ht="30.75" customHeight="1" x14ac:dyDescent="0.2">
      <c r="B15" s="17" t="s">
        <v>3</v>
      </c>
      <c r="C15" s="41" t="s">
        <v>4</v>
      </c>
      <c r="D15" s="42"/>
      <c r="E15" s="43"/>
      <c r="F15" s="66" t="s">
        <v>9</v>
      </c>
      <c r="G15" s="68"/>
      <c r="H15" s="18" t="s">
        <v>10</v>
      </c>
      <c r="I15" s="66" t="s">
        <v>29</v>
      </c>
      <c r="J15" s="68"/>
      <c r="K15" s="66" t="s">
        <v>30</v>
      </c>
      <c r="L15" s="67"/>
      <c r="M15" s="67"/>
      <c r="N15" s="68"/>
      <c r="O15" s="66" t="s">
        <v>31</v>
      </c>
      <c r="P15" s="67"/>
      <c r="Q15" s="67"/>
      <c r="R15" s="68"/>
      <c r="S15" s="41" t="s">
        <v>32</v>
      </c>
      <c r="T15" s="42"/>
      <c r="U15" s="43"/>
      <c r="V15" s="41" t="s">
        <v>33</v>
      </c>
      <c r="W15" s="42"/>
      <c r="X15" s="43"/>
      <c r="Y15" s="66" t="s">
        <v>34</v>
      </c>
      <c r="Z15" s="67"/>
      <c r="AA15" s="67"/>
      <c r="AB15" s="67"/>
      <c r="AC15" s="67"/>
      <c r="AD15" s="67"/>
      <c r="AE15" s="67"/>
      <c r="AF15" s="68"/>
    </row>
    <row r="16" spans="2:45" s="7" customFormat="1" ht="21.95" customHeight="1" x14ac:dyDescent="0.35">
      <c r="B16" s="20">
        <v>1</v>
      </c>
      <c r="C16" s="82" t="s">
        <v>43</v>
      </c>
      <c r="D16" s="83"/>
      <c r="E16" s="84"/>
      <c r="F16" s="96">
        <v>700</v>
      </c>
      <c r="G16" s="97"/>
      <c r="H16" s="19" t="s">
        <v>44</v>
      </c>
      <c r="I16" s="98">
        <v>16.7</v>
      </c>
      <c r="J16" s="99"/>
      <c r="K16" s="100">
        <v>11690</v>
      </c>
      <c r="L16" s="101"/>
      <c r="M16" s="101"/>
      <c r="N16" s="102"/>
      <c r="O16" s="59">
        <v>0</v>
      </c>
      <c r="P16" s="60"/>
      <c r="Q16" s="60"/>
      <c r="R16" s="61"/>
      <c r="S16" s="59">
        <f t="shared" ref="S16" si="0">K16</f>
        <v>11690</v>
      </c>
      <c r="T16" s="60"/>
      <c r="U16" s="61"/>
      <c r="V16" s="93">
        <v>1052.0999999999999</v>
      </c>
      <c r="W16" s="94"/>
      <c r="X16" s="95"/>
      <c r="Y16" s="93">
        <f t="shared" ref="Y16" si="1">V16+S16</f>
        <v>12742.1</v>
      </c>
      <c r="Z16" s="94"/>
      <c r="AA16" s="94"/>
      <c r="AB16" s="94"/>
      <c r="AC16" s="94"/>
      <c r="AD16" s="94"/>
      <c r="AE16" s="94"/>
      <c r="AF16" s="95"/>
    </row>
    <row r="17" spans="2:45" ht="18" customHeight="1" x14ac:dyDescent="0.2">
      <c r="B17" s="77" t="s">
        <v>7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59">
        <v>0</v>
      </c>
      <c r="P17" s="60"/>
      <c r="Q17" s="60"/>
      <c r="R17" s="61"/>
      <c r="S17" s="59">
        <f>S16</f>
        <v>11690</v>
      </c>
      <c r="T17" s="60"/>
      <c r="U17" s="60"/>
      <c r="V17" s="93">
        <f>V16</f>
        <v>1052.0999999999999</v>
      </c>
      <c r="W17" s="94"/>
      <c r="X17" s="94"/>
      <c r="Y17" s="103">
        <f>V17+S17</f>
        <v>12742.1</v>
      </c>
      <c r="Z17" s="104"/>
      <c r="AA17" s="104"/>
      <c r="AB17" s="104"/>
      <c r="AC17" s="104"/>
      <c r="AD17" s="104"/>
      <c r="AE17" s="104"/>
      <c r="AF17" s="105"/>
    </row>
    <row r="18" spans="2:45" ht="18" customHeight="1" x14ac:dyDescent="0.2">
      <c r="B18" s="88" t="s">
        <v>6</v>
      </c>
      <c r="C18" s="89"/>
      <c r="D18" s="89"/>
      <c r="E18" s="89"/>
      <c r="F18" s="90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5" ht="18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1"/>
    </row>
    <row r="20" spans="2:45" ht="48" customHeight="1" x14ac:dyDescent="0.2">
      <c r="B20" s="72" t="s">
        <v>21</v>
      </c>
      <c r="C20" s="73"/>
      <c r="D20" s="73"/>
      <c r="E20" s="73"/>
      <c r="F20" s="74" t="s">
        <v>5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6"/>
    </row>
    <row r="27" spans="2:45" s="3" customFormat="1" x14ac:dyDescent="0.2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Y27" s="6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</sheetData>
  <mergeCells count="57">
    <mergeCell ref="B18:E18"/>
    <mergeCell ref="F18:AF18"/>
    <mergeCell ref="B19:AF19"/>
    <mergeCell ref="B20:E20"/>
    <mergeCell ref="F20:AF20"/>
    <mergeCell ref="V16:X16"/>
    <mergeCell ref="Y16:AF16"/>
    <mergeCell ref="B17:N17"/>
    <mergeCell ref="O17:R17"/>
    <mergeCell ref="S17:U17"/>
    <mergeCell ref="V17:X17"/>
    <mergeCell ref="Y17:AF17"/>
    <mergeCell ref="C16:E16"/>
    <mergeCell ref="F16:G16"/>
    <mergeCell ref="I16:J16"/>
    <mergeCell ref="K16:N16"/>
    <mergeCell ref="O16:R16"/>
    <mergeCell ref="S16:U16"/>
    <mergeCell ref="B14:AF14"/>
    <mergeCell ref="C15:E15"/>
    <mergeCell ref="F15:G15"/>
    <mergeCell ref="I15:J15"/>
    <mergeCell ref="K15:N15"/>
    <mergeCell ref="O15:R15"/>
    <mergeCell ref="S15:U15"/>
    <mergeCell ref="V15:X15"/>
    <mergeCell ref="Y15:AF15"/>
    <mergeCell ref="B11:AF11"/>
    <mergeCell ref="B12:C12"/>
    <mergeCell ref="D12:E12"/>
    <mergeCell ref="F12:R12"/>
    <mergeCell ref="S12:AF12"/>
    <mergeCell ref="B13:R13"/>
    <mergeCell ref="S13:AF13"/>
    <mergeCell ref="B8:R8"/>
    <mergeCell ref="S8:AF8"/>
    <mergeCell ref="AH8:AS8"/>
    <mergeCell ref="B9:AF9"/>
    <mergeCell ref="B10:E10"/>
    <mergeCell ref="F10:R10"/>
    <mergeCell ref="S10:AF10"/>
    <mergeCell ref="B4:AF4"/>
    <mergeCell ref="B5:E5"/>
    <mergeCell ref="F5:R5"/>
    <mergeCell ref="S5:AF5"/>
    <mergeCell ref="B6:AF6"/>
    <mergeCell ref="B7:C7"/>
    <mergeCell ref="D7:E7"/>
    <mergeCell ref="F7:R7"/>
    <mergeCell ref="S7:AF7"/>
    <mergeCell ref="F1:R3"/>
    <mergeCell ref="S1:U1"/>
    <mergeCell ref="Z1:AB1"/>
    <mergeCell ref="AC1:AE1"/>
    <mergeCell ref="S3:U3"/>
    <mergeCell ref="Z3:AB3"/>
    <mergeCell ref="AC3:AE3"/>
  </mergeCells>
  <printOptions horizontalCentered="1"/>
  <pageMargins left="0" right="0" top="0.19685039370078741" bottom="0" header="0" footer="0"/>
  <pageSetup paperSize="9" scale="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A9F9-DAE2-4186-9C25-8674E7339A4C}">
  <sheetPr>
    <pageSetUpPr fitToPage="1"/>
  </sheetPr>
  <dimension ref="B1:AS65"/>
  <sheetViews>
    <sheetView rightToLeft="1" tabSelected="1" view="pageBreakPreview" topLeftCell="A40" zoomScaleNormal="106" zoomScaleSheetLayoutView="100" workbookViewId="0">
      <selection activeCell="A59" sqref="A59:XFD60"/>
    </sheetView>
  </sheetViews>
  <sheetFormatPr defaultRowHeight="15.75" x14ac:dyDescent="0.2"/>
  <cols>
    <col min="1" max="1" width="3.28515625" style="2" customWidth="1"/>
    <col min="2" max="2" width="4.28515625" style="3" customWidth="1"/>
    <col min="3" max="3" width="15.28515625" style="3" customWidth="1"/>
    <col min="4" max="4" width="9" style="3" customWidth="1"/>
    <col min="5" max="5" width="30.28515625" style="3" customWidth="1"/>
    <col min="6" max="6" width="3.28515625" style="8" customWidth="1"/>
    <col min="7" max="7" width="3.7109375" style="8" customWidth="1"/>
    <col min="8" max="8" width="8.7109375" style="8" customWidth="1"/>
    <col min="9" max="10" width="5.7109375" style="8" customWidth="1"/>
    <col min="11" max="14" width="4" style="8" customWidth="1"/>
    <col min="15" max="17" width="3" style="8" customWidth="1"/>
    <col min="18" max="18" width="1.7109375" style="8" customWidth="1"/>
    <col min="19" max="20" width="3" style="3" customWidth="1"/>
    <col min="21" max="21" width="7.7109375" style="3" customWidth="1"/>
    <col min="22" max="23" width="3.7109375" style="3" customWidth="1"/>
    <col min="24" max="24" width="3.140625" style="3" customWidth="1"/>
    <col min="25" max="30" width="3.7109375" style="3" customWidth="1"/>
    <col min="31" max="31" width="1.28515625" style="3" customWidth="1"/>
    <col min="32" max="32" width="8.7109375" style="3" customWidth="1"/>
    <col min="33" max="33" width="20" style="2" customWidth="1"/>
    <col min="34" max="34" width="16.7109375" style="2" bestFit="1" customWidth="1"/>
    <col min="35" max="16384" width="9.140625" style="2"/>
  </cols>
  <sheetData>
    <row r="1" spans="2:45" ht="24" customHeight="1" x14ac:dyDescent="0.2">
      <c r="B1" s="11"/>
      <c r="C1" s="12"/>
      <c r="D1" s="12"/>
      <c r="E1" s="12"/>
      <c r="F1" s="44" t="s">
        <v>35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6"/>
      <c r="T1" s="46"/>
      <c r="U1" s="46"/>
      <c r="V1" s="12"/>
      <c r="W1" s="12"/>
      <c r="X1" s="12"/>
      <c r="Y1" s="12"/>
      <c r="Z1" s="47"/>
      <c r="AA1" s="47"/>
      <c r="AB1" s="47"/>
      <c r="AC1" s="21"/>
      <c r="AD1" s="21"/>
      <c r="AE1" s="21"/>
      <c r="AF1" s="13"/>
    </row>
    <row r="2" spans="2:45" ht="3.75" customHeight="1" x14ac:dyDescent="0.2">
      <c r="B2" s="1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5"/>
    </row>
    <row r="3" spans="2:45" ht="30" customHeight="1" x14ac:dyDescent="0.2">
      <c r="B3" s="1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2"/>
      <c r="T3" s="22"/>
      <c r="U3" s="22"/>
      <c r="V3" s="9"/>
      <c r="Z3" s="23" t="s">
        <v>8</v>
      </c>
      <c r="AA3" s="23"/>
      <c r="AB3" s="23"/>
      <c r="AC3" s="24" t="s">
        <v>42</v>
      </c>
      <c r="AD3" s="24"/>
      <c r="AE3" s="24"/>
      <c r="AF3" s="16"/>
    </row>
    <row r="4" spans="2:45" s="5" customFormat="1" ht="24" customHeight="1" x14ac:dyDescent="0.2"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2:45" ht="20.25" customHeight="1" x14ac:dyDescent="0.2">
      <c r="B5" s="50" t="s">
        <v>11</v>
      </c>
      <c r="C5" s="51"/>
      <c r="D5" s="51"/>
      <c r="E5" s="51"/>
      <c r="F5" s="51" t="s">
        <v>12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 t="s">
        <v>15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2:45" ht="5.25" customHeight="1" x14ac:dyDescent="0.2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4"/>
    </row>
    <row r="7" spans="2:45" ht="20.25" customHeight="1" x14ac:dyDescent="0.2">
      <c r="B7" s="35" t="s">
        <v>13</v>
      </c>
      <c r="C7" s="36"/>
      <c r="D7" s="37" t="s">
        <v>14</v>
      </c>
      <c r="E7" s="37"/>
      <c r="F7" s="28" t="s">
        <v>17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 t="s">
        <v>23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9"/>
    </row>
    <row r="8" spans="2:45" ht="20.25" customHeight="1" x14ac:dyDescent="0.2">
      <c r="B8" s="64" t="s">
        <v>18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30" t="s">
        <v>16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spans="2:45" ht="21" customHeight="1" x14ac:dyDescent="0.2">
      <c r="B9" s="62" t="s">
        <v>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2:45" ht="20.25" customHeight="1" x14ac:dyDescent="0.2">
      <c r="B10" s="50" t="s">
        <v>24</v>
      </c>
      <c r="C10" s="51"/>
      <c r="D10" s="51"/>
      <c r="E10" s="51"/>
      <c r="F10" s="51" t="s">
        <v>25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 t="s">
        <v>26</v>
      </c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</row>
    <row r="11" spans="2:45" ht="6" customHeight="1" x14ac:dyDescent="0.2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</row>
    <row r="12" spans="2:45" ht="20.25" customHeight="1" x14ac:dyDescent="0.2">
      <c r="B12" s="35" t="s">
        <v>19</v>
      </c>
      <c r="C12" s="36"/>
      <c r="D12" s="37" t="s">
        <v>20</v>
      </c>
      <c r="E12" s="37"/>
      <c r="F12" s="28" t="s">
        <v>27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 t="s">
        <v>22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2:45" ht="20.25" customHeight="1" x14ac:dyDescent="0.2">
      <c r="B13" s="64" t="s">
        <v>28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30" t="s">
        <v>36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2:45" ht="19.5" customHeight="1" x14ac:dyDescent="0.2">
      <c r="B14" s="38" t="s">
        <v>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</row>
    <row r="15" spans="2:45" s="10" customFormat="1" ht="30.75" customHeight="1" x14ac:dyDescent="0.2">
      <c r="B15" s="17" t="s">
        <v>3</v>
      </c>
      <c r="C15" s="41" t="s">
        <v>4</v>
      </c>
      <c r="D15" s="42"/>
      <c r="E15" s="43"/>
      <c r="F15" s="66" t="s">
        <v>9</v>
      </c>
      <c r="G15" s="68"/>
      <c r="H15" s="18" t="s">
        <v>10</v>
      </c>
      <c r="I15" s="66" t="s">
        <v>29</v>
      </c>
      <c r="J15" s="68"/>
      <c r="K15" s="66" t="s">
        <v>30</v>
      </c>
      <c r="L15" s="67"/>
      <c r="M15" s="67"/>
      <c r="N15" s="68"/>
      <c r="O15" s="66" t="s">
        <v>31</v>
      </c>
      <c r="P15" s="67"/>
      <c r="Q15" s="67"/>
      <c r="R15" s="68"/>
      <c r="S15" s="41" t="s">
        <v>32</v>
      </c>
      <c r="T15" s="42"/>
      <c r="U15" s="43"/>
      <c r="V15" s="41" t="s">
        <v>33</v>
      </c>
      <c r="W15" s="42"/>
      <c r="X15" s="43"/>
      <c r="Y15" s="66" t="s">
        <v>34</v>
      </c>
      <c r="Z15" s="67"/>
      <c r="AA15" s="67"/>
      <c r="AB15" s="67"/>
      <c r="AC15" s="67"/>
      <c r="AD15" s="67"/>
      <c r="AE15" s="67"/>
      <c r="AF15" s="68"/>
    </row>
    <row r="16" spans="2:45" s="7" customFormat="1" ht="21.95" customHeight="1" x14ac:dyDescent="0.35">
      <c r="B16" s="20">
        <v>1</v>
      </c>
      <c r="C16" s="82" t="s">
        <v>45</v>
      </c>
      <c r="D16" s="83"/>
      <c r="E16" s="84"/>
      <c r="F16" s="96">
        <v>3000</v>
      </c>
      <c r="G16" s="97"/>
      <c r="H16" s="19" t="s">
        <v>44</v>
      </c>
      <c r="I16" s="100">
        <f>1.192*453627.271</f>
        <v>540723.70703199995</v>
      </c>
      <c r="J16" s="102"/>
      <c r="K16" s="100">
        <f>F16*I16</f>
        <v>1622171121.096</v>
      </c>
      <c r="L16" s="101"/>
      <c r="M16" s="101"/>
      <c r="N16" s="102"/>
      <c r="O16" s="59">
        <v>0</v>
      </c>
      <c r="P16" s="60"/>
      <c r="Q16" s="60"/>
      <c r="R16" s="61"/>
      <c r="S16" s="59">
        <f t="shared" ref="S16:S18" si="0">K16</f>
        <v>1622171121.096</v>
      </c>
      <c r="T16" s="60"/>
      <c r="U16" s="61"/>
      <c r="V16" s="59">
        <f>S16*9%</f>
        <v>145995400.89863998</v>
      </c>
      <c r="W16" s="60"/>
      <c r="X16" s="61"/>
      <c r="Y16" s="59">
        <f t="shared" ref="Y16:Y18" si="1">V16+S16</f>
        <v>1768166521.9946399</v>
      </c>
      <c r="Z16" s="60"/>
      <c r="AA16" s="60"/>
      <c r="AB16" s="60"/>
      <c r="AC16" s="60"/>
      <c r="AD16" s="60"/>
      <c r="AE16" s="60"/>
      <c r="AF16" s="61"/>
    </row>
    <row r="17" spans="2:45" s="7" customFormat="1" ht="21.95" customHeight="1" x14ac:dyDescent="0.35">
      <c r="B17" s="20">
        <v>2</v>
      </c>
      <c r="C17" s="82" t="s">
        <v>46</v>
      </c>
      <c r="D17" s="83"/>
      <c r="E17" s="84"/>
      <c r="F17" s="96">
        <v>720</v>
      </c>
      <c r="G17" s="97"/>
      <c r="H17" s="19" t="s">
        <v>44</v>
      </c>
      <c r="I17" s="100">
        <f>2.44*453627.271</f>
        <v>1106850.5412399999</v>
      </c>
      <c r="J17" s="102"/>
      <c r="K17" s="100">
        <f>F17*I17</f>
        <v>796932389.69279993</v>
      </c>
      <c r="L17" s="101"/>
      <c r="M17" s="101"/>
      <c r="N17" s="102"/>
      <c r="O17" s="59">
        <v>0</v>
      </c>
      <c r="P17" s="60"/>
      <c r="Q17" s="60"/>
      <c r="R17" s="61"/>
      <c r="S17" s="59">
        <f t="shared" si="0"/>
        <v>796932389.69279993</v>
      </c>
      <c r="T17" s="60"/>
      <c r="U17" s="61"/>
      <c r="V17" s="59">
        <f>S17*9%</f>
        <v>71723915.072351992</v>
      </c>
      <c r="W17" s="60"/>
      <c r="X17" s="61"/>
      <c r="Y17" s="59">
        <f t="shared" si="1"/>
        <v>868656304.76515198</v>
      </c>
      <c r="Z17" s="60"/>
      <c r="AA17" s="60"/>
      <c r="AB17" s="60"/>
      <c r="AC17" s="60"/>
      <c r="AD17" s="60"/>
      <c r="AE17" s="60"/>
      <c r="AF17" s="61"/>
    </row>
    <row r="18" spans="2:45" s="7" customFormat="1" ht="21.95" customHeight="1" x14ac:dyDescent="0.35">
      <c r="B18" s="20">
        <v>3</v>
      </c>
      <c r="C18" s="82" t="s">
        <v>47</v>
      </c>
      <c r="D18" s="83"/>
      <c r="E18" s="84"/>
      <c r="F18" s="96">
        <v>300</v>
      </c>
      <c r="G18" s="97"/>
      <c r="H18" s="19" t="s">
        <v>44</v>
      </c>
      <c r="I18" s="100">
        <f>7.751*453627.271</f>
        <v>3516064.9775210004</v>
      </c>
      <c r="J18" s="102"/>
      <c r="K18" s="100">
        <f>F18*I18</f>
        <v>1054819493.2563001</v>
      </c>
      <c r="L18" s="101"/>
      <c r="M18" s="101"/>
      <c r="N18" s="102"/>
      <c r="O18" s="59">
        <v>0</v>
      </c>
      <c r="P18" s="60"/>
      <c r="Q18" s="60"/>
      <c r="R18" s="61"/>
      <c r="S18" s="59">
        <f t="shared" si="0"/>
        <v>1054819493.2563001</v>
      </c>
      <c r="T18" s="60"/>
      <c r="U18" s="61"/>
      <c r="V18" s="59">
        <f>S18*9%</f>
        <v>94933754.393067002</v>
      </c>
      <c r="W18" s="60"/>
      <c r="X18" s="61"/>
      <c r="Y18" s="59">
        <f t="shared" si="1"/>
        <v>1149753247.6493671</v>
      </c>
      <c r="Z18" s="60"/>
      <c r="AA18" s="60"/>
      <c r="AB18" s="60"/>
      <c r="AC18" s="60"/>
      <c r="AD18" s="60"/>
      <c r="AE18" s="60"/>
      <c r="AF18" s="61"/>
    </row>
    <row r="19" spans="2:45" ht="18" customHeight="1" x14ac:dyDescent="0.2">
      <c r="B19" s="77" t="s">
        <v>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59">
        <v>0</v>
      </c>
      <c r="P19" s="60"/>
      <c r="Q19" s="60"/>
      <c r="R19" s="61"/>
      <c r="S19" s="59">
        <f>S16+S17+S18</f>
        <v>3473923004.0450997</v>
      </c>
      <c r="T19" s="60"/>
      <c r="U19" s="61"/>
      <c r="V19" s="59">
        <f>V16+V17+V18</f>
        <v>312653070.36405897</v>
      </c>
      <c r="W19" s="60"/>
      <c r="X19" s="61"/>
      <c r="Y19" s="107">
        <f>V19+S19</f>
        <v>3786576074.4091587</v>
      </c>
      <c r="Z19" s="108"/>
      <c r="AA19" s="108"/>
      <c r="AB19" s="108"/>
      <c r="AC19" s="108"/>
      <c r="AD19" s="108"/>
      <c r="AE19" s="108"/>
      <c r="AF19" s="109"/>
    </row>
    <row r="20" spans="2:45" ht="18" customHeight="1" x14ac:dyDescent="0.2">
      <c r="B20" s="110" t="s">
        <v>6</v>
      </c>
      <c r="C20" s="111"/>
      <c r="D20" s="111"/>
      <c r="E20" s="112"/>
      <c r="F20" s="90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2"/>
    </row>
    <row r="21" spans="2:45" ht="18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1"/>
    </row>
    <row r="22" spans="2:45" ht="48" customHeight="1" x14ac:dyDescent="0.2">
      <c r="B22" s="72" t="s">
        <v>21</v>
      </c>
      <c r="C22" s="73"/>
      <c r="D22" s="73"/>
      <c r="E22" s="73"/>
      <c r="F22" s="74" t="s">
        <v>5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6"/>
    </row>
    <row r="23" spans="2:45" ht="24" customHeight="1" x14ac:dyDescent="0.2">
      <c r="B23" s="11"/>
      <c r="C23" s="12"/>
      <c r="D23" s="12"/>
      <c r="E23" s="12"/>
      <c r="F23" s="44" t="s">
        <v>35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6"/>
      <c r="T23" s="46"/>
      <c r="U23" s="46"/>
      <c r="V23" s="12"/>
      <c r="W23" s="12"/>
      <c r="X23" s="12"/>
      <c r="Y23" s="12"/>
      <c r="Z23" s="47"/>
      <c r="AA23" s="47"/>
      <c r="AB23" s="47"/>
      <c r="AC23" s="21"/>
      <c r="AD23" s="21"/>
      <c r="AE23" s="21"/>
      <c r="AF23" s="13"/>
    </row>
    <row r="24" spans="2:45" ht="3.75" customHeight="1" x14ac:dyDescent="0.2">
      <c r="B24" s="14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"/>
      <c r="T24" s="1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15"/>
    </row>
    <row r="25" spans="2:45" ht="30" customHeight="1" x14ac:dyDescent="0.2">
      <c r="B25" s="1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22"/>
      <c r="T25" s="22"/>
      <c r="U25" s="22"/>
      <c r="V25" s="9"/>
      <c r="Z25" s="23" t="s">
        <v>8</v>
      </c>
      <c r="AA25" s="23"/>
      <c r="AB25" s="23"/>
      <c r="AC25" s="24" t="s">
        <v>42</v>
      </c>
      <c r="AD25" s="24"/>
      <c r="AE25" s="24"/>
      <c r="AF25" s="16"/>
    </row>
    <row r="26" spans="2:45" s="5" customFormat="1" ht="24" customHeight="1" x14ac:dyDescent="0.2">
      <c r="B26" s="48" t="s">
        <v>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2:45" ht="20.25" customHeight="1" x14ac:dyDescent="0.2">
      <c r="B27" s="50" t="s">
        <v>11</v>
      </c>
      <c r="C27" s="51"/>
      <c r="D27" s="51"/>
      <c r="E27" s="51"/>
      <c r="F27" s="51" t="s">
        <v>12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 t="s">
        <v>15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</row>
    <row r="28" spans="2:45" ht="5.25" customHeight="1" x14ac:dyDescent="0.2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4"/>
    </row>
    <row r="29" spans="2:45" ht="20.25" customHeight="1" x14ac:dyDescent="0.2">
      <c r="B29" s="35" t="s">
        <v>13</v>
      </c>
      <c r="C29" s="36"/>
      <c r="D29" s="37" t="s">
        <v>14</v>
      </c>
      <c r="E29" s="37"/>
      <c r="F29" s="28" t="s">
        <v>17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 t="s">
        <v>23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9"/>
    </row>
    <row r="30" spans="2:45" ht="20.25" customHeight="1" x14ac:dyDescent="0.2">
      <c r="B30" s="64" t="s">
        <v>18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30" t="s">
        <v>16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spans="2:45" ht="21" customHeight="1" x14ac:dyDescent="0.2">
      <c r="B31" s="62" t="s">
        <v>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</row>
    <row r="32" spans="2:45" ht="20.25" customHeight="1" x14ac:dyDescent="0.2">
      <c r="B32" s="50" t="s">
        <v>24</v>
      </c>
      <c r="C32" s="51"/>
      <c r="D32" s="51"/>
      <c r="E32" s="51"/>
      <c r="F32" s="51" t="s">
        <v>25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 t="s">
        <v>26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3"/>
    </row>
    <row r="33" spans="2:35" ht="6" customHeight="1" x14ac:dyDescent="0.2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4"/>
    </row>
    <row r="34" spans="2:35" ht="20.25" customHeight="1" x14ac:dyDescent="0.2">
      <c r="B34" s="35" t="s">
        <v>19</v>
      </c>
      <c r="C34" s="36"/>
      <c r="D34" s="37" t="s">
        <v>20</v>
      </c>
      <c r="E34" s="37"/>
      <c r="F34" s="28" t="s">
        <v>27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 t="s">
        <v>22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9"/>
    </row>
    <row r="35" spans="2:35" ht="20.25" customHeight="1" x14ac:dyDescent="0.2">
      <c r="B35" s="64" t="s">
        <v>28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30" t="s">
        <v>36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/>
    </row>
    <row r="36" spans="2:35" ht="19.5" customHeight="1" x14ac:dyDescent="0.2">
      <c r="B36" s="38" t="s">
        <v>2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0"/>
    </row>
    <row r="37" spans="2:35" s="10" customFormat="1" ht="30.75" customHeight="1" x14ac:dyDescent="0.2">
      <c r="B37" s="17" t="s">
        <v>3</v>
      </c>
      <c r="C37" s="41" t="s">
        <v>4</v>
      </c>
      <c r="D37" s="42"/>
      <c r="E37" s="43"/>
      <c r="F37" s="66" t="s">
        <v>9</v>
      </c>
      <c r="G37" s="68"/>
      <c r="H37" s="18" t="s">
        <v>10</v>
      </c>
      <c r="I37" s="66" t="s">
        <v>29</v>
      </c>
      <c r="J37" s="68"/>
      <c r="K37" s="66" t="s">
        <v>30</v>
      </c>
      <c r="L37" s="67"/>
      <c r="M37" s="67"/>
      <c r="N37" s="68"/>
      <c r="O37" s="66" t="s">
        <v>31</v>
      </c>
      <c r="P37" s="67"/>
      <c r="Q37" s="67"/>
      <c r="R37" s="68"/>
      <c r="S37" s="41" t="s">
        <v>32</v>
      </c>
      <c r="T37" s="42"/>
      <c r="U37" s="43"/>
      <c r="V37" s="41" t="s">
        <v>33</v>
      </c>
      <c r="W37" s="42"/>
      <c r="X37" s="43"/>
      <c r="Y37" s="66" t="s">
        <v>34</v>
      </c>
      <c r="Z37" s="67"/>
      <c r="AA37" s="67"/>
      <c r="AB37" s="67"/>
      <c r="AC37" s="67"/>
      <c r="AD37" s="67"/>
      <c r="AE37" s="67"/>
      <c r="AF37" s="68"/>
    </row>
    <row r="38" spans="2:35" s="7" customFormat="1" ht="21.95" customHeight="1" x14ac:dyDescent="0.35">
      <c r="B38" s="20">
        <v>1</v>
      </c>
      <c r="C38" s="82" t="s">
        <v>43</v>
      </c>
      <c r="D38" s="83"/>
      <c r="E38" s="84"/>
      <c r="F38" s="96">
        <v>700</v>
      </c>
      <c r="G38" s="97"/>
      <c r="H38" s="19" t="s">
        <v>44</v>
      </c>
      <c r="I38" s="100">
        <f>16.7*453627.306637</f>
        <v>7575576.0208378993</v>
      </c>
      <c r="J38" s="102"/>
      <c r="K38" s="100">
        <f>F38*I38</f>
        <v>5302903214.5865297</v>
      </c>
      <c r="L38" s="101"/>
      <c r="M38" s="101"/>
      <c r="N38" s="102"/>
      <c r="O38" s="59">
        <v>0</v>
      </c>
      <c r="P38" s="60"/>
      <c r="Q38" s="60"/>
      <c r="R38" s="61"/>
      <c r="S38" s="59">
        <f t="shared" ref="S38" si="2">K38</f>
        <v>5302903214.5865297</v>
      </c>
      <c r="T38" s="60"/>
      <c r="U38" s="61"/>
      <c r="V38" s="59">
        <f>S38*9%</f>
        <v>477261289.31278765</v>
      </c>
      <c r="W38" s="60"/>
      <c r="X38" s="61"/>
      <c r="Y38" s="59">
        <f t="shared" ref="Y38" si="3">V38+S38</f>
        <v>5780164503.8993177</v>
      </c>
      <c r="Z38" s="60"/>
      <c r="AA38" s="60"/>
      <c r="AB38" s="60"/>
      <c r="AC38" s="60"/>
      <c r="AD38" s="60"/>
      <c r="AE38" s="60"/>
      <c r="AF38" s="61"/>
    </row>
    <row r="39" spans="2:35" ht="18" customHeight="1" x14ac:dyDescent="0.2">
      <c r="B39" s="77" t="s">
        <v>7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59">
        <v>0</v>
      </c>
      <c r="P39" s="60"/>
      <c r="Q39" s="60"/>
      <c r="R39" s="61"/>
      <c r="S39" s="59">
        <f>S38</f>
        <v>5302903214.5865297</v>
      </c>
      <c r="T39" s="60"/>
      <c r="U39" s="61"/>
      <c r="V39" s="59">
        <f>V38</f>
        <v>477261289.31278765</v>
      </c>
      <c r="W39" s="60"/>
      <c r="X39" s="61"/>
      <c r="Y39" s="107">
        <f>V39+S39</f>
        <v>5780164503.8993177</v>
      </c>
      <c r="Z39" s="108"/>
      <c r="AA39" s="108"/>
      <c r="AB39" s="108"/>
      <c r="AC39" s="108"/>
      <c r="AD39" s="108"/>
      <c r="AE39" s="108"/>
      <c r="AF39" s="109"/>
    </row>
    <row r="40" spans="2:35" ht="18" customHeight="1" x14ac:dyDescent="0.2">
      <c r="B40" s="110" t="s">
        <v>6</v>
      </c>
      <c r="C40" s="111"/>
      <c r="D40" s="111"/>
      <c r="E40" s="112"/>
      <c r="F40" s="9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2"/>
    </row>
    <row r="41" spans="2:35" ht="18" customHeight="1" x14ac:dyDescent="0.2"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1"/>
    </row>
    <row r="42" spans="2:35" ht="48" customHeight="1" x14ac:dyDescent="0.2">
      <c r="B42" s="72" t="s">
        <v>21</v>
      </c>
      <c r="C42" s="73"/>
      <c r="D42" s="73"/>
      <c r="E42" s="73"/>
      <c r="F42" s="74" t="s">
        <v>5</v>
      </c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6"/>
      <c r="AG42" s="2">
        <v>9566740578.3099995</v>
      </c>
      <c r="AH42" s="2">
        <v>453627.27102202381</v>
      </c>
      <c r="AI42" s="2">
        <v>412389</v>
      </c>
    </row>
    <row r="43" spans="2:35" ht="24" customHeight="1" x14ac:dyDescent="0.2">
      <c r="B43" s="11"/>
      <c r="C43" s="12"/>
      <c r="D43" s="12"/>
      <c r="E43" s="12"/>
      <c r="F43" s="44" t="s">
        <v>35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6"/>
      <c r="T43" s="46"/>
      <c r="U43" s="46"/>
      <c r="V43" s="12"/>
      <c r="W43" s="12"/>
      <c r="X43" s="12"/>
      <c r="Y43" s="12"/>
      <c r="Z43" s="47"/>
      <c r="AA43" s="47"/>
      <c r="AB43" s="47"/>
      <c r="AC43" s="21"/>
      <c r="AD43" s="21"/>
      <c r="AE43" s="21"/>
      <c r="AF43" s="13"/>
      <c r="AG43" s="2">
        <f>12742.1+8347.33</f>
        <v>21089.43</v>
      </c>
    </row>
    <row r="44" spans="2:35" ht="3.75" customHeight="1" x14ac:dyDescent="0.2">
      <c r="B44" s="1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1"/>
      <c r="T44" s="1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15"/>
      <c r="AG44" s="2">
        <f>AG42/AG43</f>
        <v>453627.27102202381</v>
      </c>
    </row>
    <row r="45" spans="2:35" ht="30" customHeight="1" x14ac:dyDescent="0.2">
      <c r="B45" s="14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22"/>
      <c r="T45" s="22"/>
      <c r="U45" s="22"/>
      <c r="V45" s="9"/>
      <c r="Z45" s="23" t="s">
        <v>8</v>
      </c>
      <c r="AA45" s="23"/>
      <c r="AB45" s="23"/>
      <c r="AC45" s="24" t="s">
        <v>41</v>
      </c>
      <c r="AD45" s="24"/>
      <c r="AE45" s="24"/>
      <c r="AF45" s="16"/>
    </row>
    <row r="46" spans="2:35" s="5" customFormat="1" ht="24" customHeight="1" x14ac:dyDescent="0.2">
      <c r="B46" s="48" t="s">
        <v>0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">
        <f>Y39+Y19</f>
        <v>9566740578.3084755</v>
      </c>
    </row>
    <row r="47" spans="2:35" ht="20.25" customHeight="1" x14ac:dyDescent="0.2">
      <c r="B47" s="50" t="s">
        <v>11</v>
      </c>
      <c r="C47" s="51"/>
      <c r="D47" s="51"/>
      <c r="E47" s="51"/>
      <c r="F47" s="51" t="s">
        <v>12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 t="s">
        <v>15</v>
      </c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3"/>
      <c r="AG47" s="2">
        <f>AG42-AG46</f>
        <v>1.5239715576171875E-3</v>
      </c>
    </row>
    <row r="48" spans="2:35" ht="5.25" customHeight="1" x14ac:dyDescent="0.2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4"/>
    </row>
    <row r="49" spans="2:45" ht="20.25" customHeight="1" x14ac:dyDescent="0.2">
      <c r="B49" s="35" t="s">
        <v>13</v>
      </c>
      <c r="C49" s="36"/>
      <c r="D49" s="37" t="s">
        <v>14</v>
      </c>
      <c r="E49" s="37"/>
      <c r="F49" s="28" t="s">
        <v>17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 t="s">
        <v>23</v>
      </c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9"/>
    </row>
    <row r="50" spans="2:45" ht="20.25" customHeight="1" x14ac:dyDescent="0.2">
      <c r="B50" s="64" t="s">
        <v>18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30" t="s">
        <v>16</v>
      </c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1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 spans="2:45" ht="21" customHeight="1" x14ac:dyDescent="0.2">
      <c r="B51" s="62" t="s">
        <v>1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</row>
    <row r="52" spans="2:45" ht="20.25" customHeight="1" x14ac:dyDescent="0.2">
      <c r="B52" s="50" t="s">
        <v>24</v>
      </c>
      <c r="C52" s="51"/>
      <c r="D52" s="51"/>
      <c r="E52" s="51"/>
      <c r="F52" s="51" t="s">
        <v>25</v>
      </c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2" t="s">
        <v>26</v>
      </c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3"/>
    </row>
    <row r="53" spans="2:45" ht="6" customHeight="1" x14ac:dyDescent="0.2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4"/>
    </row>
    <row r="54" spans="2:45" ht="20.25" customHeight="1" x14ac:dyDescent="0.2">
      <c r="B54" s="35" t="s">
        <v>19</v>
      </c>
      <c r="C54" s="36"/>
      <c r="D54" s="37" t="s">
        <v>20</v>
      </c>
      <c r="E54" s="37"/>
      <c r="F54" s="28" t="s">
        <v>27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 t="s">
        <v>22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9"/>
    </row>
    <row r="55" spans="2:45" ht="20.25" customHeight="1" x14ac:dyDescent="0.2">
      <c r="B55" s="64" t="s">
        <v>28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30" t="s">
        <v>36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/>
    </row>
    <row r="56" spans="2:45" ht="19.5" customHeight="1" x14ac:dyDescent="0.2">
      <c r="B56" s="38" t="s">
        <v>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</row>
    <row r="57" spans="2:45" s="10" customFormat="1" ht="30.75" customHeight="1" x14ac:dyDescent="0.2">
      <c r="B57" s="17" t="s">
        <v>3</v>
      </c>
      <c r="C57" s="41" t="s">
        <v>4</v>
      </c>
      <c r="D57" s="42"/>
      <c r="E57" s="43"/>
      <c r="F57" s="66" t="s">
        <v>9</v>
      </c>
      <c r="G57" s="68"/>
      <c r="H57" s="18" t="s">
        <v>10</v>
      </c>
      <c r="I57" s="66" t="s">
        <v>29</v>
      </c>
      <c r="J57" s="68"/>
      <c r="K57" s="66" t="s">
        <v>30</v>
      </c>
      <c r="L57" s="67"/>
      <c r="M57" s="67"/>
      <c r="N57" s="68"/>
      <c r="O57" s="66" t="s">
        <v>31</v>
      </c>
      <c r="P57" s="67"/>
      <c r="Q57" s="67"/>
      <c r="R57" s="68"/>
      <c r="S57" s="41" t="s">
        <v>32</v>
      </c>
      <c r="T57" s="42"/>
      <c r="U57" s="43"/>
      <c r="V57" s="41" t="s">
        <v>33</v>
      </c>
      <c r="W57" s="42"/>
      <c r="X57" s="43"/>
      <c r="Y57" s="66" t="s">
        <v>34</v>
      </c>
      <c r="Z57" s="67"/>
      <c r="AA57" s="67"/>
      <c r="AB57" s="67"/>
      <c r="AC57" s="67"/>
      <c r="AD57" s="67"/>
      <c r="AE57" s="67"/>
      <c r="AF57" s="68"/>
    </row>
    <row r="58" spans="2:45" s="7" customFormat="1" ht="21.95" customHeight="1" x14ac:dyDescent="0.35">
      <c r="B58" s="20">
        <v>1</v>
      </c>
      <c r="C58" s="82" t="s">
        <v>37</v>
      </c>
      <c r="D58" s="83"/>
      <c r="E58" s="84"/>
      <c r="F58" s="96">
        <v>125.4</v>
      </c>
      <c r="G58" s="97"/>
      <c r="H58" s="19" t="s">
        <v>40</v>
      </c>
      <c r="I58" s="100">
        <f>18.855*AH61</f>
        <v>8934044.1942104995</v>
      </c>
      <c r="J58" s="102"/>
      <c r="K58" s="100">
        <f>F58*I58</f>
        <v>1120329141.9539967</v>
      </c>
      <c r="L58" s="101"/>
      <c r="M58" s="101"/>
      <c r="N58" s="102"/>
      <c r="O58" s="59">
        <v>0</v>
      </c>
      <c r="P58" s="60"/>
      <c r="Q58" s="60"/>
      <c r="R58" s="61"/>
      <c r="S58" s="59">
        <f t="shared" ref="S58:S60" si="4">K58</f>
        <v>1120329141.9539967</v>
      </c>
      <c r="T58" s="60"/>
      <c r="U58" s="61"/>
      <c r="V58" s="59">
        <f>S58*9%</f>
        <v>100829622.7758597</v>
      </c>
      <c r="W58" s="60"/>
      <c r="X58" s="61"/>
      <c r="Y58" s="59">
        <f t="shared" ref="Y58:Y60" si="5">V58+S58</f>
        <v>1221158764.7298563</v>
      </c>
      <c r="Z58" s="60"/>
      <c r="AA58" s="60"/>
      <c r="AB58" s="60"/>
      <c r="AC58" s="60"/>
      <c r="AD58" s="60"/>
      <c r="AE58" s="60"/>
      <c r="AF58" s="61"/>
    </row>
    <row r="59" spans="2:45" s="7" customFormat="1" ht="21.95" customHeight="1" x14ac:dyDescent="0.35">
      <c r="B59" s="20">
        <v>2</v>
      </c>
      <c r="C59" s="82" t="s">
        <v>38</v>
      </c>
      <c r="D59" s="83"/>
      <c r="E59" s="84"/>
      <c r="F59" s="96">
        <v>1030.5</v>
      </c>
      <c r="G59" s="97"/>
      <c r="H59" s="19" t="s">
        <v>40</v>
      </c>
      <c r="I59" s="100">
        <f>15.084*AH61</f>
        <v>7147235.3553684</v>
      </c>
      <c r="J59" s="102"/>
      <c r="K59" s="100">
        <f>F59*I59</f>
        <v>7365226033.7071362</v>
      </c>
      <c r="L59" s="101"/>
      <c r="M59" s="101"/>
      <c r="N59" s="102"/>
      <c r="O59" s="59">
        <v>0</v>
      </c>
      <c r="P59" s="60"/>
      <c r="Q59" s="60"/>
      <c r="R59" s="61"/>
      <c r="S59" s="59">
        <f t="shared" si="4"/>
        <v>7365226033.7071362</v>
      </c>
      <c r="T59" s="60"/>
      <c r="U59" s="61"/>
      <c r="V59" s="59">
        <f>S59*9%</f>
        <v>662870343.03364217</v>
      </c>
      <c r="W59" s="60"/>
      <c r="X59" s="61"/>
      <c r="Y59" s="59">
        <f t="shared" si="5"/>
        <v>8028096376.740778</v>
      </c>
      <c r="Z59" s="60"/>
      <c r="AA59" s="60"/>
      <c r="AB59" s="60"/>
      <c r="AC59" s="60"/>
      <c r="AD59" s="60"/>
      <c r="AE59" s="60"/>
      <c r="AF59" s="61"/>
    </row>
    <row r="60" spans="2:45" s="7" customFormat="1" ht="21.95" customHeight="1" x14ac:dyDescent="0.35">
      <c r="B60" s="20">
        <v>3</v>
      </c>
      <c r="C60" s="82" t="s">
        <v>39</v>
      </c>
      <c r="D60" s="83"/>
      <c r="E60" s="84"/>
      <c r="F60" s="96">
        <v>328.9</v>
      </c>
      <c r="G60" s="97"/>
      <c r="H60" s="19" t="s">
        <v>40</v>
      </c>
      <c r="I60" s="100">
        <f>11.313*AH61</f>
        <v>5360426.5165263005</v>
      </c>
      <c r="J60" s="102"/>
      <c r="K60" s="100">
        <f>F60*I60+0.57</f>
        <v>1763044281.8555</v>
      </c>
      <c r="L60" s="101"/>
      <c r="M60" s="101"/>
      <c r="N60" s="102"/>
      <c r="O60" s="59">
        <v>0</v>
      </c>
      <c r="P60" s="60"/>
      <c r="Q60" s="60"/>
      <c r="R60" s="61"/>
      <c r="S60" s="59">
        <f t="shared" si="4"/>
        <v>1763044281.8555</v>
      </c>
      <c r="T60" s="60"/>
      <c r="U60" s="61"/>
      <c r="V60" s="59">
        <f>S60*9%</f>
        <v>158673985.36699501</v>
      </c>
      <c r="W60" s="60"/>
      <c r="X60" s="61"/>
      <c r="Y60" s="59">
        <f t="shared" si="5"/>
        <v>1921718267.2224951</v>
      </c>
      <c r="Z60" s="60"/>
      <c r="AA60" s="60"/>
      <c r="AB60" s="60"/>
      <c r="AC60" s="60"/>
      <c r="AD60" s="60"/>
      <c r="AE60" s="60"/>
      <c r="AF60" s="61"/>
    </row>
    <row r="61" spans="2:45" ht="18" customHeight="1" x14ac:dyDescent="0.2">
      <c r="B61" s="77" t="s">
        <v>7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9"/>
      <c r="O61" s="59">
        <v>0</v>
      </c>
      <c r="P61" s="60"/>
      <c r="Q61" s="60"/>
      <c r="R61" s="61"/>
      <c r="S61" s="59">
        <f>S58+S59+S60</f>
        <v>10248599457.516632</v>
      </c>
      <c r="T61" s="60"/>
      <c r="U61" s="61"/>
      <c r="V61" s="59">
        <f>V58+V59+V60</f>
        <v>922373951.17649686</v>
      </c>
      <c r="W61" s="60"/>
      <c r="X61" s="61"/>
      <c r="Y61" s="107">
        <f>V61+S61</f>
        <v>11170973408.693129</v>
      </c>
      <c r="Z61" s="108"/>
      <c r="AA61" s="108"/>
      <c r="AB61" s="108"/>
      <c r="AC61" s="108"/>
      <c r="AD61" s="108"/>
      <c r="AE61" s="108"/>
      <c r="AF61" s="109"/>
      <c r="AG61" s="2">
        <v>11170973408.690001</v>
      </c>
      <c r="AH61" s="2">
        <v>473828.91509999998</v>
      </c>
    </row>
    <row r="62" spans="2:45" ht="18" customHeight="1" x14ac:dyDescent="0.2">
      <c r="B62" s="110" t="s">
        <v>6</v>
      </c>
      <c r="C62" s="111"/>
      <c r="D62" s="111"/>
      <c r="E62" s="112"/>
      <c r="F62" s="90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2"/>
      <c r="AG62" s="2">
        <f>AG61/Y61</f>
        <v>0.99999999999972</v>
      </c>
    </row>
    <row r="63" spans="2:45" ht="18" customHeight="1" x14ac:dyDescent="0.2"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1"/>
    </row>
    <row r="64" spans="2:45" ht="48" customHeight="1" x14ac:dyDescent="0.2">
      <c r="B64" s="72" t="s">
        <v>21</v>
      </c>
      <c r="C64" s="73"/>
      <c r="D64" s="73"/>
      <c r="E64" s="73"/>
      <c r="F64" s="74" t="s">
        <v>5</v>
      </c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6"/>
    </row>
    <row r="65" spans="33:33" x14ac:dyDescent="0.2">
      <c r="AG65" s="106">
        <f>Y61-AG61</f>
        <v>3.1280517578125E-3</v>
      </c>
    </row>
  </sheetData>
  <mergeCells count="203">
    <mergeCell ref="AH50:AS50"/>
    <mergeCell ref="B62:E62"/>
    <mergeCell ref="F62:AF62"/>
    <mergeCell ref="B63:AF63"/>
    <mergeCell ref="B64:E64"/>
    <mergeCell ref="F64:AF64"/>
    <mergeCell ref="V60:X60"/>
    <mergeCell ref="Y60:AF60"/>
    <mergeCell ref="B61:N61"/>
    <mergeCell ref="O61:R61"/>
    <mergeCell ref="S61:U61"/>
    <mergeCell ref="V61:X61"/>
    <mergeCell ref="Y61:AF61"/>
    <mergeCell ref="C60:E60"/>
    <mergeCell ref="F60:G60"/>
    <mergeCell ref="I60:J60"/>
    <mergeCell ref="K60:N60"/>
    <mergeCell ref="O60:R60"/>
    <mergeCell ref="S60:U60"/>
    <mergeCell ref="V58:X58"/>
    <mergeCell ref="Y58:AF58"/>
    <mergeCell ref="C59:E59"/>
    <mergeCell ref="F59:G59"/>
    <mergeCell ref="I59:J59"/>
    <mergeCell ref="K59:N59"/>
    <mergeCell ref="O59:R59"/>
    <mergeCell ref="S59:U59"/>
    <mergeCell ref="V59:X59"/>
    <mergeCell ref="Y59:AF59"/>
    <mergeCell ref="C58:E58"/>
    <mergeCell ref="F58:G58"/>
    <mergeCell ref="I58:J58"/>
    <mergeCell ref="K58:N58"/>
    <mergeCell ref="O58:R58"/>
    <mergeCell ref="S58:U58"/>
    <mergeCell ref="B56:AF56"/>
    <mergeCell ref="C57:E57"/>
    <mergeCell ref="F57:G57"/>
    <mergeCell ref="I57:J57"/>
    <mergeCell ref="K57:N57"/>
    <mergeCell ref="O57:R57"/>
    <mergeCell ref="S57:U57"/>
    <mergeCell ref="V57:X57"/>
    <mergeCell ref="Y57:AF57"/>
    <mergeCell ref="B53:AF53"/>
    <mergeCell ref="B54:C54"/>
    <mergeCell ref="D54:E54"/>
    <mergeCell ref="F54:R54"/>
    <mergeCell ref="S54:AF54"/>
    <mergeCell ref="B55:R55"/>
    <mergeCell ref="S55:AF55"/>
    <mergeCell ref="B50:R50"/>
    <mergeCell ref="S50:AF50"/>
    <mergeCell ref="B51:AF51"/>
    <mergeCell ref="B52:E52"/>
    <mergeCell ref="F52:R52"/>
    <mergeCell ref="S52:AF52"/>
    <mergeCell ref="B46:AF46"/>
    <mergeCell ref="B47:E47"/>
    <mergeCell ref="F47:R47"/>
    <mergeCell ref="S47:AF47"/>
    <mergeCell ref="B48:AF48"/>
    <mergeCell ref="B49:C49"/>
    <mergeCell ref="D49:E49"/>
    <mergeCell ref="F49:R49"/>
    <mergeCell ref="S49:AF49"/>
    <mergeCell ref="F43:R45"/>
    <mergeCell ref="S43:U43"/>
    <mergeCell ref="Z43:AB43"/>
    <mergeCell ref="AC43:AE43"/>
    <mergeCell ref="S45:U45"/>
    <mergeCell ref="Z45:AB45"/>
    <mergeCell ref="AC45:AE45"/>
    <mergeCell ref="B41:AF41"/>
    <mergeCell ref="B42:E42"/>
    <mergeCell ref="F42:AF42"/>
    <mergeCell ref="AH30:AS30"/>
    <mergeCell ref="B39:N39"/>
    <mergeCell ref="O39:R39"/>
    <mergeCell ref="S39:U39"/>
    <mergeCell ref="V39:X39"/>
    <mergeCell ref="Y39:AF39"/>
    <mergeCell ref="B40:E40"/>
    <mergeCell ref="F40:AF40"/>
    <mergeCell ref="Y37:AF37"/>
    <mergeCell ref="C38:E38"/>
    <mergeCell ref="F38:G38"/>
    <mergeCell ref="I38:J38"/>
    <mergeCell ref="K38:N38"/>
    <mergeCell ref="O38:R38"/>
    <mergeCell ref="S38:U38"/>
    <mergeCell ref="V38:X38"/>
    <mergeCell ref="Y38:AF38"/>
    <mergeCell ref="B35:R35"/>
    <mergeCell ref="S35:AF35"/>
    <mergeCell ref="B36:AF36"/>
    <mergeCell ref="C37:E37"/>
    <mergeCell ref="F37:G37"/>
    <mergeCell ref="I37:J37"/>
    <mergeCell ref="K37:N37"/>
    <mergeCell ref="O37:R37"/>
    <mergeCell ref="S37:U37"/>
    <mergeCell ref="V37:X37"/>
    <mergeCell ref="B31:AF31"/>
    <mergeCell ref="B32:E32"/>
    <mergeCell ref="F32:R32"/>
    <mergeCell ref="S32:AF32"/>
    <mergeCell ref="B33:AF33"/>
    <mergeCell ref="B34:C34"/>
    <mergeCell ref="D34:E34"/>
    <mergeCell ref="F34:R34"/>
    <mergeCell ref="S34:AF34"/>
    <mergeCell ref="B28:AF28"/>
    <mergeCell ref="B29:C29"/>
    <mergeCell ref="D29:E29"/>
    <mergeCell ref="F29:R29"/>
    <mergeCell ref="S29:AF29"/>
    <mergeCell ref="B30:R30"/>
    <mergeCell ref="S30:AF30"/>
    <mergeCell ref="Z25:AB25"/>
    <mergeCell ref="AC25:AE25"/>
    <mergeCell ref="B26:AF26"/>
    <mergeCell ref="B27:E27"/>
    <mergeCell ref="F27:R27"/>
    <mergeCell ref="S27:AF27"/>
    <mergeCell ref="B20:E20"/>
    <mergeCell ref="F20:AF20"/>
    <mergeCell ref="B21:AF21"/>
    <mergeCell ref="B22:E22"/>
    <mergeCell ref="F22:AF22"/>
    <mergeCell ref="F23:R25"/>
    <mergeCell ref="S23:U23"/>
    <mergeCell ref="Z23:AB23"/>
    <mergeCell ref="AC23:AE23"/>
    <mergeCell ref="S25:U25"/>
    <mergeCell ref="V18:X18"/>
    <mergeCell ref="Y18:AF18"/>
    <mergeCell ref="B19:N19"/>
    <mergeCell ref="O19:R19"/>
    <mergeCell ref="S19:U19"/>
    <mergeCell ref="V19:X19"/>
    <mergeCell ref="Y19:AF19"/>
    <mergeCell ref="C18:E18"/>
    <mergeCell ref="F18:G18"/>
    <mergeCell ref="I18:J18"/>
    <mergeCell ref="K18:N18"/>
    <mergeCell ref="O18:R18"/>
    <mergeCell ref="S18:U18"/>
    <mergeCell ref="V16:X16"/>
    <mergeCell ref="Y16:AF16"/>
    <mergeCell ref="C17:E17"/>
    <mergeCell ref="F17:G17"/>
    <mergeCell ref="I17:J17"/>
    <mergeCell ref="K17:N17"/>
    <mergeCell ref="O17:R17"/>
    <mergeCell ref="S17:U17"/>
    <mergeCell ref="V17:X17"/>
    <mergeCell ref="Y17:AF17"/>
    <mergeCell ref="C16:E16"/>
    <mergeCell ref="F16:G16"/>
    <mergeCell ref="I16:J16"/>
    <mergeCell ref="K16:N16"/>
    <mergeCell ref="O16:R16"/>
    <mergeCell ref="S16:U16"/>
    <mergeCell ref="B14:AF14"/>
    <mergeCell ref="C15:E15"/>
    <mergeCell ref="F15:G15"/>
    <mergeCell ref="I15:J15"/>
    <mergeCell ref="K15:N15"/>
    <mergeCell ref="O15:R15"/>
    <mergeCell ref="S15:U15"/>
    <mergeCell ref="V15:X15"/>
    <mergeCell ref="Y15:AF15"/>
    <mergeCell ref="B11:AF11"/>
    <mergeCell ref="B12:C12"/>
    <mergeCell ref="D12:E12"/>
    <mergeCell ref="F12:R12"/>
    <mergeCell ref="S12:AF12"/>
    <mergeCell ref="B13:R13"/>
    <mergeCell ref="S13:AF13"/>
    <mergeCell ref="B8:R8"/>
    <mergeCell ref="S8:AF8"/>
    <mergeCell ref="AH8:AS8"/>
    <mergeCell ref="B9:AF9"/>
    <mergeCell ref="B10:E10"/>
    <mergeCell ref="F10:R10"/>
    <mergeCell ref="S10:AF10"/>
    <mergeCell ref="B4:AF4"/>
    <mergeCell ref="B5:E5"/>
    <mergeCell ref="F5:R5"/>
    <mergeCell ref="S5:AF5"/>
    <mergeCell ref="B6:AF6"/>
    <mergeCell ref="B7:C7"/>
    <mergeCell ref="D7:E7"/>
    <mergeCell ref="F7:R7"/>
    <mergeCell ref="S7:AF7"/>
    <mergeCell ref="F1:R3"/>
    <mergeCell ref="S1:U1"/>
    <mergeCell ref="Z1:AB1"/>
    <mergeCell ref="AC1:AE1"/>
    <mergeCell ref="S3:U3"/>
    <mergeCell ref="Z3:AB3"/>
    <mergeCell ref="AC3:AE3"/>
  </mergeCells>
  <printOptions horizontalCentered="1"/>
  <pageMargins left="0" right="0" top="0.19685039370078741" bottom="0" header="0" footer="0"/>
  <pageSetup paperSize="9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فاتح انرژی کیمیا</vt:lpstr>
      <vt:lpstr>فاتح انرژی کیمیا (2)</vt:lpstr>
      <vt:lpstr>فاتح انرژی کیمیا (3)</vt:lpstr>
      <vt:lpstr>'فاتح انرژی کیمیا'!Print_Area</vt:lpstr>
      <vt:lpstr>'فاتح انرژی کیمیا (2)'!Print_Area</vt:lpstr>
      <vt:lpstr>'فاتح انرژی کیمیا (3)'!Print_Area</vt:lpstr>
    </vt:vector>
  </TitlesOfParts>
  <Company>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sayal4</dc:creator>
  <cp:lastModifiedBy>Imaghian AmirAbbas</cp:lastModifiedBy>
  <cp:lastPrinted>2023-05-07T05:50:23Z</cp:lastPrinted>
  <dcterms:created xsi:type="dcterms:W3CDTF">2009-04-12T08:21:16Z</dcterms:created>
  <dcterms:modified xsi:type="dcterms:W3CDTF">2023-09-26T18:04:40Z</dcterms:modified>
</cp:coreProperties>
</file>