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هیراد کیان ایده تامین\"/>
    </mc:Choice>
  </mc:AlternateContent>
  <xr:revisionPtr revIDLastSave="0" documentId="8_{C3500752-C11A-4BE8-B682-70D0FC49B2ED}" xr6:coauthVersionLast="47" xr6:coauthVersionMax="47" xr10:uidLastSave="{00000000-0000-0000-0000-000000000000}"/>
  <bookViews>
    <workbookView xWindow="-120" yWindow="-120" windowWidth="29040" windowHeight="15840" xr2:uid="{85EE0E28-B8FA-4EC1-8497-31FDECECC3BD}"/>
  </bookViews>
  <sheets>
    <sheet name="To Adish" sheetId="6" r:id="rId1"/>
  </sheets>
  <definedNames>
    <definedName name="_xlnm._FilterDatabase" localSheetId="0" hidden="1">'To Adish'!$A$1:$X$73</definedName>
    <definedName name="_xlnm.Print_Area" localSheetId="0">'To Adish'!$A$1:$S$74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6" l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2" i="6"/>
  <c r="K67" i="6"/>
  <c r="S64" i="6"/>
  <c r="S63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2" i="6"/>
  <c r="Q64" i="6"/>
  <c r="F64" i="6"/>
  <c r="G64" i="6" s="1"/>
  <c r="F63" i="6"/>
  <c r="G63" i="6" s="1"/>
  <c r="F3" i="6"/>
  <c r="G3" i="6" s="1"/>
  <c r="F4" i="6"/>
  <c r="G4" i="6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F44" i="6"/>
  <c r="G44" i="6" s="1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G52" i="6" s="1"/>
  <c r="F53" i="6"/>
  <c r="G53" i="6" s="1"/>
  <c r="F54" i="6"/>
  <c r="G54" i="6" s="1"/>
  <c r="F55" i="6"/>
  <c r="G55" i="6" s="1"/>
  <c r="F56" i="6"/>
  <c r="G56" i="6" s="1"/>
  <c r="F57" i="6"/>
  <c r="G57" i="6" s="1"/>
  <c r="F58" i="6"/>
  <c r="G58" i="6" s="1"/>
  <c r="F59" i="6"/>
  <c r="G59" i="6" s="1"/>
  <c r="F60" i="6"/>
  <c r="G60" i="6" s="1"/>
  <c r="F61" i="6"/>
  <c r="G61" i="6" s="1"/>
  <c r="F2" i="6"/>
  <c r="Q63" i="6"/>
  <c r="H2" i="6"/>
  <c r="F62" i="6" l="1"/>
  <c r="F65" i="6" s="1"/>
  <c r="E69" i="6" s="1"/>
  <c r="G2" i="6"/>
  <c r="G62" i="6" l="1"/>
  <c r="G65" i="6" s="1"/>
  <c r="E62" i="6" l="1"/>
  <c r="E70" i="6" s="1"/>
  <c r="H63" i="6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E65" i="6" l="1"/>
  <c r="S62" i="6"/>
  <c r="S65" i="6" s="1"/>
  <c r="J4" i="6"/>
  <c r="J8" i="6"/>
  <c r="J12" i="6"/>
  <c r="J16" i="6"/>
  <c r="J20" i="6"/>
  <c r="J24" i="6"/>
  <c r="J28" i="6"/>
  <c r="J32" i="6"/>
  <c r="J36" i="6"/>
  <c r="J40" i="6"/>
  <c r="J44" i="6"/>
  <c r="J48" i="6"/>
  <c r="J52" i="6"/>
  <c r="J56" i="6"/>
  <c r="J60" i="6"/>
  <c r="J5" i="6"/>
  <c r="J9" i="6"/>
  <c r="J13" i="6"/>
  <c r="J17" i="6"/>
  <c r="J21" i="6"/>
  <c r="J25" i="6"/>
  <c r="J29" i="6"/>
  <c r="J33" i="6"/>
  <c r="J37" i="6"/>
  <c r="J41" i="6"/>
  <c r="J45" i="6"/>
  <c r="J49" i="6"/>
  <c r="J53" i="6"/>
  <c r="J57" i="6"/>
  <c r="J61" i="6"/>
  <c r="J6" i="6"/>
  <c r="J10" i="6"/>
  <c r="J14" i="6"/>
  <c r="J18" i="6"/>
  <c r="J22" i="6"/>
  <c r="J26" i="6"/>
  <c r="J30" i="6"/>
  <c r="J34" i="6"/>
  <c r="J38" i="6"/>
  <c r="J42" i="6"/>
  <c r="J46" i="6"/>
  <c r="J50" i="6"/>
  <c r="J54" i="6"/>
  <c r="J58" i="6"/>
  <c r="J63" i="6"/>
  <c r="J3" i="6"/>
  <c r="J7" i="6"/>
  <c r="J11" i="6"/>
  <c r="J15" i="6"/>
  <c r="J19" i="6"/>
  <c r="J23" i="6"/>
  <c r="J27" i="6"/>
  <c r="J31" i="6"/>
  <c r="J35" i="6"/>
  <c r="J39" i="6"/>
  <c r="J43" i="6"/>
  <c r="J47" i="6"/>
  <c r="J51" i="6"/>
  <c r="J55" i="6"/>
  <c r="J59" i="6"/>
  <c r="Q62" i="6"/>
  <c r="Q65" i="6" s="1"/>
  <c r="H62" i="6"/>
  <c r="H65" i="6" s="1"/>
  <c r="J2" i="6"/>
  <c r="F73" i="6" l="1"/>
  <c r="E73" i="6"/>
  <c r="E68" i="6"/>
  <c r="J62" i="6"/>
  <c r="J65" i="6" s="1"/>
  <c r="F70" i="6" s="1"/>
  <c r="M37" i="6" l="1"/>
  <c r="M40" i="6"/>
  <c r="N47" i="6"/>
  <c r="P47" i="6" s="1"/>
  <c r="N31" i="6"/>
  <c r="P31" i="6" s="1"/>
  <c r="N26" i="6"/>
  <c r="P26" i="6" s="1"/>
  <c r="N21" i="6"/>
  <c r="P21" i="6" s="1"/>
  <c r="M15" i="6"/>
  <c r="N10" i="6"/>
  <c r="P10" i="6" s="1"/>
  <c r="N5" i="6"/>
  <c r="P5" i="6" s="1"/>
  <c r="N8" i="6"/>
  <c r="P8" i="6" s="1"/>
  <c r="M59" i="6"/>
  <c r="M53" i="6"/>
  <c r="N57" i="6"/>
  <c r="P57" i="6" s="1"/>
  <c r="M24" i="6"/>
  <c r="N12" i="6"/>
  <c r="P12" i="6" s="1"/>
  <c r="N42" i="6"/>
  <c r="N37" i="6"/>
  <c r="P37" i="6" s="1"/>
  <c r="N40" i="6"/>
  <c r="P40" i="6" s="1"/>
  <c r="M27" i="6"/>
  <c r="N49" i="6"/>
  <c r="P49" i="6" s="1"/>
  <c r="N36" i="6"/>
  <c r="P36" i="6" s="1"/>
  <c r="N56" i="6"/>
  <c r="P56" i="6" s="1"/>
  <c r="K63" i="6"/>
  <c r="N48" i="6"/>
  <c r="P48" i="6" s="1"/>
  <c r="N32" i="6"/>
  <c r="P32" i="6" s="1"/>
  <c r="K64" i="6"/>
  <c r="M30" i="6"/>
  <c r="M14" i="6"/>
  <c r="M44" i="6"/>
  <c r="M54" i="6"/>
  <c r="M12" i="6"/>
  <c r="M42" i="6"/>
  <c r="M3" i="6"/>
  <c r="M21" i="6" l="1"/>
  <c r="M5" i="6"/>
  <c r="M26" i="6"/>
  <c r="N24" i="6"/>
  <c r="P24" i="6" s="1"/>
  <c r="M8" i="6"/>
  <c r="N15" i="6"/>
  <c r="P15" i="6" s="1"/>
  <c r="M47" i="6"/>
  <c r="M31" i="6"/>
  <c r="M57" i="6"/>
  <c r="N53" i="6"/>
  <c r="P53" i="6" s="1"/>
  <c r="M48" i="6"/>
  <c r="M10" i="6"/>
  <c r="M32" i="6"/>
  <c r="K62" i="6"/>
  <c r="K65" i="6" s="1"/>
  <c r="E71" i="6" s="1"/>
  <c r="M4" i="6"/>
  <c r="N59" i="6"/>
  <c r="P59" i="6" s="1"/>
  <c r="N43" i="6"/>
  <c r="N44" i="6"/>
  <c r="P44" i="6" s="1"/>
  <c r="M41" i="6"/>
  <c r="N41" i="6"/>
  <c r="P41" i="6" s="1"/>
  <c r="N46" i="6"/>
  <c r="P46" i="6" s="1"/>
  <c r="N51" i="6"/>
  <c r="P51" i="6" s="1"/>
  <c r="N45" i="6"/>
  <c r="P45" i="6" s="1"/>
  <c r="M45" i="6"/>
  <c r="N50" i="6"/>
  <c r="P50" i="6" s="1"/>
  <c r="M50" i="6"/>
  <c r="N33" i="6"/>
  <c r="P33" i="6" s="1"/>
  <c r="N38" i="6"/>
  <c r="P38" i="6" s="1"/>
  <c r="M38" i="6"/>
  <c r="M43" i="6"/>
  <c r="M46" i="6"/>
  <c r="N61" i="6"/>
  <c r="P61" i="6" s="1"/>
  <c r="N58" i="6"/>
  <c r="P58" i="6" s="1"/>
  <c r="N3" i="6"/>
  <c r="P3" i="6" s="1"/>
  <c r="N64" i="6"/>
  <c r="P64" i="6" s="1"/>
  <c r="M64" i="6"/>
  <c r="N2" i="6"/>
  <c r="P2" i="6" s="1"/>
  <c r="M2" i="6"/>
  <c r="N63" i="6"/>
  <c r="P63" i="6" s="1"/>
  <c r="M63" i="6"/>
  <c r="N7" i="6"/>
  <c r="P7" i="6" s="1"/>
  <c r="M7" i="6"/>
  <c r="N52" i="6"/>
  <c r="P52" i="6" s="1"/>
  <c r="M52" i="6"/>
  <c r="N55" i="6"/>
  <c r="P55" i="6" s="1"/>
  <c r="N60" i="6"/>
  <c r="P60" i="6" s="1"/>
  <c r="M60" i="6"/>
  <c r="P42" i="6"/>
  <c r="M58" i="6"/>
  <c r="M56" i="6"/>
  <c r="M36" i="6"/>
  <c r="M61" i="6"/>
  <c r="M55" i="6"/>
  <c r="N9" i="6"/>
  <c r="P9" i="6" s="1"/>
  <c r="N14" i="6"/>
  <c r="P14" i="6" s="1"/>
  <c r="N19" i="6"/>
  <c r="P19" i="6" s="1"/>
  <c r="N16" i="6"/>
  <c r="P16" i="6" s="1"/>
  <c r="M16" i="6"/>
  <c r="N13" i="6"/>
  <c r="P13" i="6" s="1"/>
  <c r="M13" i="6"/>
  <c r="N18" i="6"/>
  <c r="P18" i="6" s="1"/>
  <c r="M18" i="6"/>
  <c r="N23" i="6"/>
  <c r="P23" i="6" s="1"/>
  <c r="M23" i="6"/>
  <c r="N4" i="6"/>
  <c r="N54" i="6"/>
  <c r="P54" i="6" s="1"/>
  <c r="N6" i="6"/>
  <c r="P6" i="6" s="1"/>
  <c r="M6" i="6"/>
  <c r="N11" i="6"/>
  <c r="P11" i="6" s="1"/>
  <c r="M11" i="6"/>
  <c r="M49" i="6"/>
  <c r="M9" i="6"/>
  <c r="M33" i="6"/>
  <c r="M51" i="6"/>
  <c r="M19" i="6"/>
  <c r="N28" i="6"/>
  <c r="P28" i="6" s="1"/>
  <c r="M28" i="6"/>
  <c r="M25" i="6"/>
  <c r="N25" i="6"/>
  <c r="P25" i="6" s="1"/>
  <c r="N30" i="6"/>
  <c r="P30" i="6" s="1"/>
  <c r="M35" i="6"/>
  <c r="N35" i="6"/>
  <c r="P35" i="6" s="1"/>
  <c r="N29" i="6"/>
  <c r="P29" i="6" s="1"/>
  <c r="M29" i="6"/>
  <c r="N34" i="6"/>
  <c r="P34" i="6" s="1"/>
  <c r="M34" i="6"/>
  <c r="N39" i="6"/>
  <c r="P39" i="6" s="1"/>
  <c r="M39" i="6"/>
  <c r="N20" i="6"/>
  <c r="P20" i="6" s="1"/>
  <c r="M20" i="6"/>
  <c r="M17" i="6"/>
  <c r="N17" i="6"/>
  <c r="P17" i="6" s="1"/>
  <c r="N22" i="6"/>
  <c r="P22" i="6" s="1"/>
  <c r="M22" i="6"/>
  <c r="N27" i="6"/>
  <c r="P27" i="6" s="1"/>
  <c r="M62" i="6" l="1"/>
  <c r="M65" i="6" s="1"/>
  <c r="F71" i="6" s="1"/>
  <c r="N62" i="6"/>
  <c r="N65" i="6" s="1"/>
  <c r="E72" i="6" s="1"/>
  <c r="T61" i="6"/>
  <c r="T41" i="6"/>
  <c r="P4" i="6"/>
  <c r="P43" i="6"/>
  <c r="P62" i="6" l="1"/>
  <c r="P65" i="6" s="1"/>
  <c r="F72" i="6" s="1"/>
  <c r="F7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Imaghian AmirAbbas</author>
  </authors>
  <commentList>
    <comment ref="K67" authorId="0" shapeId="0" xr:uid="{7BF23D93-0234-4B42-BD9F-E20302CACB80}">
      <text>
        <r>
          <rPr>
            <b/>
            <sz val="9"/>
            <color indexed="81"/>
            <rFont val="Tahoma"/>
            <family val="2"/>
          </rPr>
          <t>Imaghian AmirAbbas:</t>
        </r>
        <r>
          <rPr>
            <sz val="9"/>
            <color indexed="81"/>
            <rFont val="Tahoma"/>
            <family val="2"/>
          </rPr>
          <t xml:space="preserve">
درصد پرداخت میانی
</t>
        </r>
      </text>
    </comment>
  </commentList>
</comments>
</file>

<file path=xl/sharedStrings.xml><?xml version="1.0" encoding="utf-8"?>
<sst xmlns="http://schemas.openxmlformats.org/spreadsheetml/2006/main" count="150" uniqueCount="88">
  <si>
    <t>No.</t>
  </si>
  <si>
    <t>Total</t>
  </si>
  <si>
    <t>STR-555-14A</t>
  </si>
  <si>
    <t>STR-555-16A</t>
  </si>
  <si>
    <t>STR-555-16B</t>
  </si>
  <si>
    <t>STR-525-01</t>
  </si>
  <si>
    <t>STR-525-02</t>
  </si>
  <si>
    <t>STR-522-41</t>
  </si>
  <si>
    <t>STR-522-42</t>
  </si>
  <si>
    <t>STR-522-46</t>
  </si>
  <si>
    <t>STR-522-48</t>
  </si>
  <si>
    <t>STR-520-001A</t>
  </si>
  <si>
    <t>STR-520-001B</t>
  </si>
  <si>
    <t>STR-520-002A</t>
  </si>
  <si>
    <t>STR-520-002B</t>
  </si>
  <si>
    <t>STR-520-04A</t>
  </si>
  <si>
    <t>STR-520-04B</t>
  </si>
  <si>
    <t>STR-520-007A</t>
  </si>
  <si>
    <t>STR-520-007B</t>
  </si>
  <si>
    <t>STR-520-009A</t>
  </si>
  <si>
    <t>STR-520-009B</t>
  </si>
  <si>
    <t>STR-520-012A</t>
  </si>
  <si>
    <t>STR-520-012B</t>
  </si>
  <si>
    <t>STR-520-013A</t>
  </si>
  <si>
    <t>STR-520-013B</t>
  </si>
  <si>
    <t>STR-530-001A</t>
  </si>
  <si>
    <t>STR-530-001B</t>
  </si>
  <si>
    <t>STR-530-054</t>
  </si>
  <si>
    <t>STR-520-015A</t>
  </si>
  <si>
    <t>STR-520-015B</t>
  </si>
  <si>
    <t>STR-520-016</t>
  </si>
  <si>
    <t>STR-520-019A</t>
  </si>
  <si>
    <t>STR-520-019B</t>
  </si>
  <si>
    <t>STR-520-017A</t>
  </si>
  <si>
    <t>STR-522-002A</t>
  </si>
  <si>
    <t>STR-522-002B</t>
  </si>
  <si>
    <t>Mark No.</t>
  </si>
  <si>
    <t>Quantity</t>
  </si>
  <si>
    <t>Piece</t>
  </si>
  <si>
    <t>STR-521-001A</t>
  </si>
  <si>
    <t>STR-521-001B</t>
  </si>
  <si>
    <t>STR-520-001C</t>
  </si>
  <si>
    <t>STR-520-002C</t>
  </si>
  <si>
    <t>STR-520-003D</t>
  </si>
  <si>
    <t>unit.</t>
  </si>
  <si>
    <t>STR-523-003B (STR-523-004)</t>
  </si>
  <si>
    <t xml:space="preserve">total </t>
  </si>
  <si>
    <t xml:space="preserve">25% Already paid as advance payment </t>
  </si>
  <si>
    <t xml:space="preserve">10% Remaining till end of guarantee period </t>
  </si>
  <si>
    <t>STR-525-03</t>
  </si>
  <si>
    <t>STR-525-04</t>
  </si>
  <si>
    <t>STR-522-43</t>
  </si>
  <si>
    <t>STR-522-44</t>
  </si>
  <si>
    <t>STR-522-45</t>
  </si>
  <si>
    <t>STR-522-47</t>
  </si>
  <si>
    <t>STR-520-003A</t>
  </si>
  <si>
    <t>STR-520-003B</t>
  </si>
  <si>
    <t>STR-520- 003C</t>
  </si>
  <si>
    <t>STR-520-008A</t>
  </si>
  <si>
    <t>STR-520-008B</t>
  </si>
  <si>
    <t>STR-522-003A</t>
  </si>
  <si>
    <t>STR-522- 003C</t>
  </si>
  <si>
    <t>STR-522-004A</t>
  </si>
  <si>
    <t>STR-522-004B</t>
  </si>
  <si>
    <t>STR-522- 004C</t>
  </si>
  <si>
    <t>STR-523-003A</t>
  </si>
  <si>
    <t>STR-522-001A</t>
  </si>
  <si>
    <t>STR-522-001B</t>
  </si>
  <si>
    <t>STR-522-003B</t>
  </si>
  <si>
    <t>Unit Price</t>
  </si>
  <si>
    <t>Euro Exchange Rate on Advance Payment Date</t>
  </si>
  <si>
    <t>65% Unit Price Euro</t>
  </si>
  <si>
    <t>10% Unit Price Remain Euro</t>
  </si>
  <si>
    <t>Advance Payment</t>
  </si>
  <si>
    <t>65% Unit Price Euro for the First Shipment</t>
  </si>
  <si>
    <t>65% Unit Price Euro for the second Shipment</t>
  </si>
  <si>
    <t>shipping Cost</t>
  </si>
  <si>
    <t>Midele Pay</t>
  </si>
  <si>
    <t>Euro Exchange Rate on 1401/06/10</t>
  </si>
  <si>
    <t>9% VAT</t>
  </si>
  <si>
    <t>Final</t>
  </si>
  <si>
    <t xml:space="preserve"> Spare Part Value</t>
  </si>
  <si>
    <t>Euro Exchange Rate on 1401/12/20</t>
  </si>
  <si>
    <t xml:space="preserve">Total Payable </t>
  </si>
  <si>
    <t>Midel Payment</t>
  </si>
  <si>
    <t xml:space="preserve">65%-M P    Shall be paid in this stage    </t>
  </si>
  <si>
    <t>10%  Remain</t>
  </si>
  <si>
    <t>65%-M D  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</si>
</sst>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0"/>
    <numFmt numFmtId="166" formatCode="#,##0.000000000"/>
  </numFmts>
  <fonts count="14">
    <font>
      <sz val="11"/>
      <color theme="1"/>
      <name val="Calibri"/>
      <family val="2"/>
      <scheme val="minor"/>
    </font>
    <font>
      <sz val="11"/>
      <color theme="1"/>
      <name val="Whitney Light"/>
      <family val="3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1"/>
      <name val="Whitney Light"/>
      <family val="3"/>
      <charset val="178"/>
    </font>
    <font>
      <sz val="11"/>
      <color rgb="FF000000"/>
      <name val="Calibri"/>
      <family val="2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66" fontId="4" fillId="0" borderId="0" xfId="0" applyNumberFormat="1" applyFont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 vertical="center"/>
    </xf>
    <xf numFmtId="4" fontId="4" fillId="11" borderId="0" xfId="0" applyNumberFormat="1" applyFont="1" applyFill="1" applyAlignment="1">
      <alignment horizontal="center"/>
    </xf>
    <xf numFmtId="4" fontId="4" fillId="7" borderId="0" xfId="0" applyNumberFormat="1" applyFont="1" applyFill="1" applyAlignment="1">
      <alignment horizontal="center"/>
    </xf>
    <xf numFmtId="4" fontId="4" fillId="8" borderId="0" xfId="0" applyNumberFormat="1" applyFont="1" applyFill="1" applyAlignment="1">
      <alignment horizontal="center"/>
    </xf>
    <xf numFmtId="4" fontId="4" fillId="12" borderId="0" xfId="0" applyNumberFormat="1" applyFont="1" applyFill="1" applyAlignment="1">
      <alignment horizontal="center"/>
    </xf>
    <xf numFmtId="3" fontId="4" fillId="6" borderId="0" xfId="0" applyNumberFormat="1" applyFont="1" applyFill="1" applyAlignment="1">
      <alignment horizontal="center"/>
    </xf>
    <xf numFmtId="4" fontId="9" fillId="8" borderId="6" xfId="0" applyNumberFormat="1" applyFont="1" applyFill="1" applyBorder="1" applyAlignment="1">
      <alignment horizontal="center" vertical="center"/>
    </xf>
    <xf numFmtId="4" fontId="9" fillId="11" borderId="1" xfId="0" applyNumberFormat="1" applyFont="1" applyFill="1" applyBorder="1" applyAlignment="1">
      <alignment horizontal="center" vertical="center"/>
    </xf>
    <xf numFmtId="4" fontId="9" fillId="12" borderId="1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horizontal="center"/>
    </xf>
    <xf numFmtId="3" fontId="2" fillId="13" borderId="1" xfId="0" applyNumberFormat="1" applyFont="1" applyFill="1" applyBorder="1" applyAlignment="1">
      <alignment horizontal="center" vertical="center" wrapText="1"/>
    </xf>
    <xf numFmtId="3" fontId="3" fillId="12" borderId="1" xfId="0" applyNumberFormat="1" applyFont="1" applyFill="1" applyBorder="1" applyAlignment="1">
      <alignment horizontal="center" vertical="center"/>
    </xf>
    <xf numFmtId="3" fontId="4" fillId="12" borderId="0" xfId="0" applyNumberFormat="1" applyFont="1" applyFill="1" applyAlignment="1">
      <alignment horizontal="center"/>
    </xf>
    <xf numFmtId="3" fontId="2" fillId="14" borderId="1" xfId="0" applyNumberFormat="1" applyFont="1" applyFill="1" applyBorder="1" applyAlignment="1">
      <alignment horizontal="center" vertical="center" wrapText="1"/>
    </xf>
    <xf numFmtId="3" fontId="2" fillId="15" borderId="1" xfId="0" applyNumberFormat="1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/>
    </xf>
    <xf numFmtId="3" fontId="4" fillId="8" borderId="0" xfId="0" applyNumberFormat="1" applyFont="1" applyFill="1" applyAlignment="1">
      <alignment horizontal="center"/>
    </xf>
    <xf numFmtId="0" fontId="8" fillId="0" borderId="0" xfId="0" applyFont="1"/>
    <xf numFmtId="4" fontId="11" fillId="9" borderId="1" xfId="0" applyNumberFormat="1" applyFont="1" applyFill="1" applyBorder="1" applyAlignment="1">
      <alignment horizontal="center" vertical="center" wrapText="1"/>
    </xf>
    <xf numFmtId="4" fontId="11" fillId="1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11" borderId="1" xfId="0" applyNumberFormat="1" applyFont="1" applyFill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/>
    </xf>
    <xf numFmtId="4" fontId="9" fillId="1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8" borderId="2" xfId="0" applyNumberFormat="1" applyFont="1" applyFill="1" applyBorder="1" applyAlignment="1">
      <alignment horizontal="center" vertical="center"/>
    </xf>
    <xf numFmtId="4" fontId="9" fillId="8" borderId="0" xfId="0" applyNumberFormat="1" applyFont="1" applyFill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8" fillId="0" borderId="3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5C8C-0F12-40FD-80D2-A9114548B4A1}">
  <dimension ref="A1:X74"/>
  <sheetViews>
    <sheetView tabSelected="1" view="pageBreakPreview" zoomScaleNormal="100" zoomScaleSheetLayoutView="100" workbookViewId="0">
      <selection activeCell="J70" sqref="J70"/>
    </sheetView>
  </sheetViews>
  <sheetFormatPr defaultColWidth="13.5703125" defaultRowHeight="15"/>
  <cols>
    <col min="1" max="1" width="3.5703125" style="1" bestFit="1" customWidth="1"/>
    <col min="2" max="2" width="22.42578125" style="1" bestFit="1" customWidth="1"/>
    <col min="3" max="3" width="8.85546875" style="2" customWidth="1"/>
    <col min="4" max="4" width="9.7109375" style="1" customWidth="1"/>
    <col min="5" max="5" width="14.85546875" style="23" customWidth="1"/>
    <col min="6" max="6" width="14.140625" style="23" customWidth="1"/>
    <col min="7" max="7" width="14.5703125" style="23" customWidth="1"/>
    <col min="8" max="8" width="14" style="28" customWidth="1"/>
    <col min="9" max="9" width="14" style="9" customWidth="1"/>
    <col min="10" max="10" width="16.42578125" style="9" customWidth="1"/>
    <col min="11" max="11" width="13.28515625" style="9" customWidth="1"/>
    <col min="12" max="12" width="14" style="9" customWidth="1"/>
    <col min="13" max="13" width="16.42578125" style="9" customWidth="1"/>
    <col min="14" max="14" width="13.140625" style="9" customWidth="1"/>
    <col min="15" max="15" width="11" style="9" customWidth="1"/>
    <col min="16" max="16" width="16.42578125" style="9" customWidth="1"/>
    <col min="17" max="17" width="12.140625" style="9" customWidth="1"/>
    <col min="18" max="18" width="12.5703125" style="9" customWidth="1"/>
    <col min="19" max="19" width="16.42578125" style="9" customWidth="1"/>
    <col min="20" max="20" width="13.5703125" style="3"/>
    <col min="21" max="21" width="42.85546875" style="3" bestFit="1" customWidth="1"/>
    <col min="22" max="23" width="13.5703125" style="3"/>
    <col min="24" max="24" width="14.85546875" style="3" customWidth="1"/>
    <col min="25" max="16384" width="13.5703125" style="3"/>
  </cols>
  <sheetData>
    <row r="1" spans="1:19" s="7" customFormat="1" ht="73.5" customHeight="1">
      <c r="A1" s="34" t="s">
        <v>0</v>
      </c>
      <c r="B1" s="35" t="s">
        <v>36</v>
      </c>
      <c r="C1" s="36" t="s">
        <v>37</v>
      </c>
      <c r="D1" s="35" t="s">
        <v>44</v>
      </c>
      <c r="E1" s="62" t="s">
        <v>1</v>
      </c>
      <c r="F1" s="63" t="s">
        <v>79</v>
      </c>
      <c r="G1" s="37" t="s">
        <v>80</v>
      </c>
      <c r="H1" s="37" t="s">
        <v>69</v>
      </c>
      <c r="I1" s="31" t="s">
        <v>70</v>
      </c>
      <c r="J1" s="38" t="s">
        <v>73</v>
      </c>
      <c r="K1" s="37" t="s">
        <v>69</v>
      </c>
      <c r="L1" s="31" t="s">
        <v>78</v>
      </c>
      <c r="M1" s="54" t="s">
        <v>77</v>
      </c>
      <c r="N1" s="31" t="s">
        <v>71</v>
      </c>
      <c r="O1" s="31" t="s">
        <v>82</v>
      </c>
      <c r="P1" s="57" t="s">
        <v>87</v>
      </c>
      <c r="Q1" s="31" t="s">
        <v>72</v>
      </c>
      <c r="R1" s="31" t="s">
        <v>82</v>
      </c>
      <c r="S1" s="58" t="s">
        <v>86</v>
      </c>
    </row>
    <row r="2" spans="1:19">
      <c r="A2" s="39">
        <v>1</v>
      </c>
      <c r="B2" s="4" t="s">
        <v>31</v>
      </c>
      <c r="C2" s="5">
        <v>1</v>
      </c>
      <c r="D2" s="4" t="s">
        <v>38</v>
      </c>
      <c r="E2" s="21">
        <v>3550</v>
      </c>
      <c r="F2" s="51">
        <f>E2*9%</f>
        <v>319.5</v>
      </c>
      <c r="G2" s="30">
        <f>E2+F2</f>
        <v>3869.5</v>
      </c>
      <c r="H2" s="40">
        <f>E2*0.25</f>
        <v>887.5</v>
      </c>
      <c r="I2" s="5">
        <v>289161</v>
      </c>
      <c r="J2" s="41">
        <f t="shared" ref="J2:J33" si="0">H2*I2</f>
        <v>256630387.5</v>
      </c>
      <c r="K2" s="5">
        <f>E2*$K$67</f>
        <v>720.27720624486449</v>
      </c>
      <c r="L2" s="5">
        <v>284809</v>
      </c>
      <c r="M2" s="55">
        <f>K2*L2</f>
        <v>205141430.8333936</v>
      </c>
      <c r="N2" s="5">
        <f>G2-H2-K2-Q2</f>
        <v>1906.7227937551356</v>
      </c>
      <c r="O2" s="5">
        <v>439465</v>
      </c>
      <c r="P2" s="19">
        <f>N2*O2</f>
        <v>837937932.55760074</v>
      </c>
      <c r="Q2" s="5">
        <f>E2*0.1</f>
        <v>355</v>
      </c>
      <c r="R2" s="5">
        <v>439465</v>
      </c>
      <c r="S2" s="59">
        <f>Q2*R2</f>
        <v>156010075</v>
      </c>
    </row>
    <row r="3" spans="1:19">
      <c r="A3" s="39">
        <v>2</v>
      </c>
      <c r="B3" s="4" t="s">
        <v>32</v>
      </c>
      <c r="C3" s="5">
        <v>1</v>
      </c>
      <c r="D3" s="4" t="s">
        <v>38</v>
      </c>
      <c r="E3" s="21">
        <v>3550</v>
      </c>
      <c r="F3" s="51">
        <f t="shared" ref="F3:F61" si="1">E3*9%</f>
        <v>319.5</v>
      </c>
      <c r="G3" s="30">
        <f t="shared" ref="G3:G61" si="2">E3+F3</f>
        <v>3869.5</v>
      </c>
      <c r="H3" s="40">
        <f t="shared" ref="H3:H61" si="3">E3*0.25</f>
        <v>887.5</v>
      </c>
      <c r="I3" s="5">
        <v>289161</v>
      </c>
      <c r="J3" s="41">
        <f t="shared" si="0"/>
        <v>256630387.5</v>
      </c>
      <c r="K3" s="5">
        <f t="shared" ref="K3:K61" si="4">E3*$K$67</f>
        <v>720.27720624486449</v>
      </c>
      <c r="L3" s="5">
        <v>284809</v>
      </c>
      <c r="M3" s="55">
        <f t="shared" ref="M3:M61" si="5">K3*L3</f>
        <v>205141430.8333936</v>
      </c>
      <c r="N3" s="5">
        <f t="shared" ref="N3:N61" si="6">G3-H3-K3-Q3</f>
        <v>1906.7227937551356</v>
      </c>
      <c r="O3" s="5">
        <v>439465</v>
      </c>
      <c r="P3" s="19">
        <f t="shared" ref="P3:P61" si="7">N3*O3</f>
        <v>837937932.55760074</v>
      </c>
      <c r="Q3" s="5">
        <f t="shared" ref="Q3:Q61" si="8">E3*0.1</f>
        <v>355</v>
      </c>
      <c r="R3" s="5">
        <v>439465</v>
      </c>
      <c r="S3" s="59">
        <f t="shared" ref="S3:S61" si="9">Q3*R3</f>
        <v>156010075</v>
      </c>
    </row>
    <row r="4" spans="1:19">
      <c r="A4" s="39">
        <v>3</v>
      </c>
      <c r="B4" s="4" t="s">
        <v>11</v>
      </c>
      <c r="C4" s="5">
        <v>1</v>
      </c>
      <c r="D4" s="4" t="s">
        <v>38</v>
      </c>
      <c r="E4" s="21">
        <v>3550</v>
      </c>
      <c r="F4" s="51">
        <f t="shared" si="1"/>
        <v>319.5</v>
      </c>
      <c r="G4" s="30">
        <f t="shared" si="2"/>
        <v>3869.5</v>
      </c>
      <c r="H4" s="40">
        <f t="shared" si="3"/>
        <v>887.5</v>
      </c>
      <c r="I4" s="5">
        <v>289161</v>
      </c>
      <c r="J4" s="41">
        <f t="shared" si="0"/>
        <v>256630387.5</v>
      </c>
      <c r="K4" s="5">
        <f t="shared" si="4"/>
        <v>720.27720624486449</v>
      </c>
      <c r="L4" s="5">
        <v>284809</v>
      </c>
      <c r="M4" s="55">
        <f t="shared" si="5"/>
        <v>205141430.8333936</v>
      </c>
      <c r="N4" s="5">
        <f t="shared" si="6"/>
        <v>1906.7227937551356</v>
      </c>
      <c r="O4" s="5">
        <v>439465</v>
      </c>
      <c r="P4" s="19">
        <f t="shared" si="7"/>
        <v>837937932.55760074</v>
      </c>
      <c r="Q4" s="5">
        <f t="shared" si="8"/>
        <v>355</v>
      </c>
      <c r="R4" s="5">
        <v>439465</v>
      </c>
      <c r="S4" s="59">
        <f t="shared" si="9"/>
        <v>156010075</v>
      </c>
    </row>
    <row r="5" spans="1:19">
      <c r="A5" s="39">
        <v>4</v>
      </c>
      <c r="B5" s="4" t="s">
        <v>12</v>
      </c>
      <c r="C5" s="5">
        <v>1</v>
      </c>
      <c r="D5" s="4" t="s">
        <v>38</v>
      </c>
      <c r="E5" s="21">
        <v>3550</v>
      </c>
      <c r="F5" s="51">
        <f t="shared" si="1"/>
        <v>319.5</v>
      </c>
      <c r="G5" s="30">
        <f t="shared" si="2"/>
        <v>3869.5</v>
      </c>
      <c r="H5" s="40">
        <f t="shared" si="3"/>
        <v>887.5</v>
      </c>
      <c r="I5" s="5">
        <v>289161</v>
      </c>
      <c r="J5" s="41">
        <f t="shared" si="0"/>
        <v>256630387.5</v>
      </c>
      <c r="K5" s="5">
        <f t="shared" si="4"/>
        <v>720.27720624486449</v>
      </c>
      <c r="L5" s="5">
        <v>284809</v>
      </c>
      <c r="M5" s="55">
        <f t="shared" si="5"/>
        <v>205141430.8333936</v>
      </c>
      <c r="N5" s="5">
        <f t="shared" si="6"/>
        <v>1906.7227937551356</v>
      </c>
      <c r="O5" s="5">
        <v>439465</v>
      </c>
      <c r="P5" s="19">
        <f t="shared" si="7"/>
        <v>837937932.55760074</v>
      </c>
      <c r="Q5" s="5">
        <f t="shared" si="8"/>
        <v>355</v>
      </c>
      <c r="R5" s="5">
        <v>439465</v>
      </c>
      <c r="S5" s="59">
        <f t="shared" si="9"/>
        <v>156010075</v>
      </c>
    </row>
    <row r="6" spans="1:19">
      <c r="A6" s="39">
        <v>5</v>
      </c>
      <c r="B6" s="4" t="s">
        <v>9</v>
      </c>
      <c r="C6" s="5">
        <v>1</v>
      </c>
      <c r="D6" s="4" t="s">
        <v>38</v>
      </c>
      <c r="E6" s="21">
        <v>3550</v>
      </c>
      <c r="F6" s="51">
        <f t="shared" si="1"/>
        <v>319.5</v>
      </c>
      <c r="G6" s="30">
        <f t="shared" si="2"/>
        <v>3869.5</v>
      </c>
      <c r="H6" s="40">
        <f t="shared" si="3"/>
        <v>887.5</v>
      </c>
      <c r="I6" s="5">
        <v>289161</v>
      </c>
      <c r="J6" s="41">
        <f t="shared" si="0"/>
        <v>256630387.5</v>
      </c>
      <c r="K6" s="5">
        <f t="shared" si="4"/>
        <v>720.27720624486449</v>
      </c>
      <c r="L6" s="5">
        <v>284809</v>
      </c>
      <c r="M6" s="55">
        <f t="shared" si="5"/>
        <v>205141430.8333936</v>
      </c>
      <c r="N6" s="5">
        <f t="shared" si="6"/>
        <v>1906.7227937551356</v>
      </c>
      <c r="O6" s="5">
        <v>439465</v>
      </c>
      <c r="P6" s="19">
        <f t="shared" si="7"/>
        <v>837937932.55760074</v>
      </c>
      <c r="Q6" s="5">
        <f t="shared" si="8"/>
        <v>355</v>
      </c>
      <c r="R6" s="5">
        <v>439465</v>
      </c>
      <c r="S6" s="59">
        <f t="shared" si="9"/>
        <v>156010075</v>
      </c>
    </row>
    <row r="7" spans="1:19">
      <c r="A7" s="39">
        <v>6</v>
      </c>
      <c r="B7" s="4" t="s">
        <v>10</v>
      </c>
      <c r="C7" s="5">
        <v>1</v>
      </c>
      <c r="D7" s="4" t="s">
        <v>38</v>
      </c>
      <c r="E7" s="21">
        <v>3550</v>
      </c>
      <c r="F7" s="51">
        <f t="shared" si="1"/>
        <v>319.5</v>
      </c>
      <c r="G7" s="30">
        <f t="shared" si="2"/>
        <v>3869.5</v>
      </c>
      <c r="H7" s="40">
        <f t="shared" si="3"/>
        <v>887.5</v>
      </c>
      <c r="I7" s="5">
        <v>289161</v>
      </c>
      <c r="J7" s="41">
        <f t="shared" si="0"/>
        <v>256630387.5</v>
      </c>
      <c r="K7" s="5">
        <f t="shared" si="4"/>
        <v>720.27720624486449</v>
      </c>
      <c r="L7" s="5">
        <v>284809</v>
      </c>
      <c r="M7" s="55">
        <f t="shared" si="5"/>
        <v>205141430.8333936</v>
      </c>
      <c r="N7" s="5">
        <f t="shared" si="6"/>
        <v>1906.7227937551356</v>
      </c>
      <c r="O7" s="5">
        <v>439465</v>
      </c>
      <c r="P7" s="19">
        <f t="shared" si="7"/>
        <v>837937932.55760074</v>
      </c>
      <c r="Q7" s="5">
        <f t="shared" si="8"/>
        <v>355</v>
      </c>
      <c r="R7" s="5">
        <v>439465</v>
      </c>
      <c r="S7" s="59">
        <f t="shared" si="9"/>
        <v>156010075</v>
      </c>
    </row>
    <row r="8" spans="1:19">
      <c r="A8" s="39">
        <v>7</v>
      </c>
      <c r="B8" s="4" t="s">
        <v>7</v>
      </c>
      <c r="C8" s="5">
        <v>1</v>
      </c>
      <c r="D8" s="4" t="s">
        <v>38</v>
      </c>
      <c r="E8" s="21">
        <v>525</v>
      </c>
      <c r="F8" s="51">
        <f t="shared" si="1"/>
        <v>47.25</v>
      </c>
      <c r="G8" s="30">
        <f t="shared" si="2"/>
        <v>572.25</v>
      </c>
      <c r="H8" s="40">
        <f t="shared" si="3"/>
        <v>131.25</v>
      </c>
      <c r="I8" s="5">
        <v>289161</v>
      </c>
      <c r="J8" s="41">
        <f t="shared" si="0"/>
        <v>37952381.25</v>
      </c>
      <c r="K8" s="5">
        <f t="shared" si="4"/>
        <v>106.5198685291701</v>
      </c>
      <c r="L8" s="5">
        <v>284809</v>
      </c>
      <c r="M8" s="55">
        <f t="shared" si="5"/>
        <v>30337817.235924408</v>
      </c>
      <c r="N8" s="5">
        <f t="shared" si="6"/>
        <v>281.98013147082992</v>
      </c>
      <c r="O8" s="5">
        <v>439465</v>
      </c>
      <c r="P8" s="19">
        <f t="shared" si="7"/>
        <v>123920398.47682826</v>
      </c>
      <c r="Q8" s="5">
        <f t="shared" si="8"/>
        <v>52.5</v>
      </c>
      <c r="R8" s="5">
        <v>439465</v>
      </c>
      <c r="S8" s="59">
        <f t="shared" si="9"/>
        <v>23071912.5</v>
      </c>
    </row>
    <row r="9" spans="1:19">
      <c r="A9" s="39">
        <v>8</v>
      </c>
      <c r="B9" s="4" t="s">
        <v>8</v>
      </c>
      <c r="C9" s="5">
        <v>1</v>
      </c>
      <c r="D9" s="4" t="s">
        <v>38</v>
      </c>
      <c r="E9" s="21">
        <v>525</v>
      </c>
      <c r="F9" s="51">
        <f t="shared" si="1"/>
        <v>47.25</v>
      </c>
      <c r="G9" s="30">
        <f t="shared" si="2"/>
        <v>572.25</v>
      </c>
      <c r="H9" s="40">
        <f t="shared" si="3"/>
        <v>131.25</v>
      </c>
      <c r="I9" s="5">
        <v>289161</v>
      </c>
      <c r="J9" s="41">
        <f t="shared" si="0"/>
        <v>37952381.25</v>
      </c>
      <c r="K9" s="5">
        <f t="shared" si="4"/>
        <v>106.5198685291701</v>
      </c>
      <c r="L9" s="5">
        <v>284809</v>
      </c>
      <c r="M9" s="55">
        <f t="shared" si="5"/>
        <v>30337817.235924408</v>
      </c>
      <c r="N9" s="5">
        <f t="shared" si="6"/>
        <v>281.98013147082992</v>
      </c>
      <c r="O9" s="5">
        <v>439465</v>
      </c>
      <c r="P9" s="19">
        <f t="shared" si="7"/>
        <v>123920398.47682826</v>
      </c>
      <c r="Q9" s="5">
        <f t="shared" si="8"/>
        <v>52.5</v>
      </c>
      <c r="R9" s="5">
        <v>439465</v>
      </c>
      <c r="S9" s="59">
        <f t="shared" si="9"/>
        <v>23071912.5</v>
      </c>
    </row>
    <row r="10" spans="1:19">
      <c r="A10" s="39">
        <v>9</v>
      </c>
      <c r="B10" s="4" t="s">
        <v>45</v>
      </c>
      <c r="C10" s="5">
        <v>1</v>
      </c>
      <c r="D10" s="4" t="s">
        <v>38</v>
      </c>
      <c r="E10" s="21">
        <v>630</v>
      </c>
      <c r="F10" s="51">
        <f t="shared" si="1"/>
        <v>56.699999999999996</v>
      </c>
      <c r="G10" s="30">
        <f t="shared" si="2"/>
        <v>686.7</v>
      </c>
      <c r="H10" s="40">
        <f t="shared" si="3"/>
        <v>157.5</v>
      </c>
      <c r="I10" s="5">
        <v>289161</v>
      </c>
      <c r="J10" s="41">
        <f t="shared" si="0"/>
        <v>45542857.5</v>
      </c>
      <c r="K10" s="5">
        <f t="shared" si="4"/>
        <v>127.82384223500411</v>
      </c>
      <c r="L10" s="5">
        <v>284809</v>
      </c>
      <c r="M10" s="55">
        <f t="shared" si="5"/>
        <v>36405380.683109283</v>
      </c>
      <c r="N10" s="5">
        <f t="shared" si="6"/>
        <v>338.37615776499592</v>
      </c>
      <c r="O10" s="5">
        <v>439465</v>
      </c>
      <c r="P10" s="19">
        <f t="shared" si="7"/>
        <v>148704478.17219394</v>
      </c>
      <c r="Q10" s="5">
        <f t="shared" si="8"/>
        <v>63</v>
      </c>
      <c r="R10" s="5">
        <v>439465</v>
      </c>
      <c r="S10" s="59">
        <f t="shared" si="9"/>
        <v>27686295</v>
      </c>
    </row>
    <row r="11" spans="1:19">
      <c r="A11" s="39">
        <v>10</v>
      </c>
      <c r="B11" s="4" t="s">
        <v>3</v>
      </c>
      <c r="C11" s="5">
        <v>1</v>
      </c>
      <c r="D11" s="4" t="s">
        <v>38</v>
      </c>
      <c r="E11" s="21">
        <v>525</v>
      </c>
      <c r="F11" s="51">
        <f t="shared" si="1"/>
        <v>47.25</v>
      </c>
      <c r="G11" s="30">
        <f t="shared" si="2"/>
        <v>572.25</v>
      </c>
      <c r="H11" s="40">
        <f t="shared" si="3"/>
        <v>131.25</v>
      </c>
      <c r="I11" s="5">
        <v>289161</v>
      </c>
      <c r="J11" s="41">
        <f t="shared" si="0"/>
        <v>37952381.25</v>
      </c>
      <c r="K11" s="5">
        <f t="shared" si="4"/>
        <v>106.5198685291701</v>
      </c>
      <c r="L11" s="5">
        <v>284809</v>
      </c>
      <c r="M11" s="55">
        <f t="shared" si="5"/>
        <v>30337817.235924408</v>
      </c>
      <c r="N11" s="5">
        <f t="shared" si="6"/>
        <v>281.98013147082992</v>
      </c>
      <c r="O11" s="5">
        <v>439465</v>
      </c>
      <c r="P11" s="19">
        <f t="shared" si="7"/>
        <v>123920398.47682826</v>
      </c>
      <c r="Q11" s="5">
        <f t="shared" si="8"/>
        <v>52.5</v>
      </c>
      <c r="R11" s="5">
        <v>439465</v>
      </c>
      <c r="S11" s="59">
        <f t="shared" si="9"/>
        <v>23071912.5</v>
      </c>
    </row>
    <row r="12" spans="1:19">
      <c r="A12" s="39">
        <v>11</v>
      </c>
      <c r="B12" s="4" t="s">
        <v>4</v>
      </c>
      <c r="C12" s="5">
        <v>1</v>
      </c>
      <c r="D12" s="4" t="s">
        <v>38</v>
      </c>
      <c r="E12" s="21">
        <v>630</v>
      </c>
      <c r="F12" s="51">
        <f t="shared" si="1"/>
        <v>56.699999999999996</v>
      </c>
      <c r="G12" s="30">
        <f t="shared" si="2"/>
        <v>686.7</v>
      </c>
      <c r="H12" s="40">
        <f t="shared" si="3"/>
        <v>157.5</v>
      </c>
      <c r="I12" s="5">
        <v>289161</v>
      </c>
      <c r="J12" s="41">
        <f t="shared" si="0"/>
        <v>45542857.5</v>
      </c>
      <c r="K12" s="5">
        <f t="shared" si="4"/>
        <v>127.82384223500411</v>
      </c>
      <c r="L12" s="5">
        <v>284809</v>
      </c>
      <c r="M12" s="55">
        <f t="shared" si="5"/>
        <v>36405380.683109283</v>
      </c>
      <c r="N12" s="5">
        <f t="shared" si="6"/>
        <v>338.37615776499592</v>
      </c>
      <c r="O12" s="5">
        <v>439465</v>
      </c>
      <c r="P12" s="19">
        <f t="shared" si="7"/>
        <v>148704478.17219394</v>
      </c>
      <c r="Q12" s="5">
        <f t="shared" si="8"/>
        <v>63</v>
      </c>
      <c r="R12" s="5">
        <v>439465</v>
      </c>
      <c r="S12" s="59">
        <f t="shared" si="9"/>
        <v>27686295</v>
      </c>
    </row>
    <row r="13" spans="1:19">
      <c r="A13" s="39">
        <v>12</v>
      </c>
      <c r="B13" s="4" t="s">
        <v>33</v>
      </c>
      <c r="C13" s="5">
        <v>1</v>
      </c>
      <c r="D13" s="4" t="s">
        <v>38</v>
      </c>
      <c r="E13" s="21">
        <v>1800</v>
      </c>
      <c r="F13" s="51">
        <f t="shared" si="1"/>
        <v>162</v>
      </c>
      <c r="G13" s="30">
        <f t="shared" si="2"/>
        <v>1962</v>
      </c>
      <c r="H13" s="40">
        <f t="shared" si="3"/>
        <v>450</v>
      </c>
      <c r="I13" s="5">
        <v>289161</v>
      </c>
      <c r="J13" s="41">
        <f t="shared" si="0"/>
        <v>130122450</v>
      </c>
      <c r="K13" s="5">
        <f t="shared" si="4"/>
        <v>365.21097781429745</v>
      </c>
      <c r="L13" s="5">
        <v>284809</v>
      </c>
      <c r="M13" s="55">
        <f t="shared" si="5"/>
        <v>104015373.38031225</v>
      </c>
      <c r="N13" s="5">
        <f t="shared" si="6"/>
        <v>966.78902218570261</v>
      </c>
      <c r="O13" s="5">
        <v>439465</v>
      </c>
      <c r="P13" s="19">
        <f t="shared" si="7"/>
        <v>424869937.63483977</v>
      </c>
      <c r="Q13" s="5">
        <f t="shared" si="8"/>
        <v>180</v>
      </c>
      <c r="R13" s="5">
        <v>439465</v>
      </c>
      <c r="S13" s="59">
        <f t="shared" si="9"/>
        <v>79103700</v>
      </c>
    </row>
    <row r="14" spans="1:19">
      <c r="A14" s="39">
        <v>13</v>
      </c>
      <c r="B14" s="4" t="s">
        <v>13</v>
      </c>
      <c r="C14" s="5">
        <v>1</v>
      </c>
      <c r="D14" s="4" t="s">
        <v>38</v>
      </c>
      <c r="E14" s="21">
        <v>4370</v>
      </c>
      <c r="F14" s="51">
        <f t="shared" si="1"/>
        <v>393.3</v>
      </c>
      <c r="G14" s="30">
        <f t="shared" si="2"/>
        <v>4763.3</v>
      </c>
      <c r="H14" s="40">
        <f t="shared" si="3"/>
        <v>1092.5</v>
      </c>
      <c r="I14" s="5">
        <v>289161</v>
      </c>
      <c r="J14" s="41">
        <f t="shared" si="0"/>
        <v>315908392.5</v>
      </c>
      <c r="K14" s="5">
        <f t="shared" si="4"/>
        <v>886.65109613804441</v>
      </c>
      <c r="L14" s="5">
        <v>284809</v>
      </c>
      <c r="M14" s="55">
        <f t="shared" si="5"/>
        <v>252526212.03998029</v>
      </c>
      <c r="N14" s="5">
        <f t="shared" si="6"/>
        <v>2347.1489038619557</v>
      </c>
      <c r="O14" s="5">
        <v>439465</v>
      </c>
      <c r="P14" s="19">
        <f t="shared" si="7"/>
        <v>1031489793.0356944</v>
      </c>
      <c r="Q14" s="5">
        <f t="shared" si="8"/>
        <v>437</v>
      </c>
      <c r="R14" s="5">
        <v>439465</v>
      </c>
      <c r="S14" s="59">
        <f t="shared" si="9"/>
        <v>192046205</v>
      </c>
    </row>
    <row r="15" spans="1:19">
      <c r="A15" s="39">
        <v>14</v>
      </c>
      <c r="B15" s="4" t="s">
        <v>14</v>
      </c>
      <c r="C15" s="5">
        <v>1</v>
      </c>
      <c r="D15" s="4" t="s">
        <v>38</v>
      </c>
      <c r="E15" s="21">
        <v>4370</v>
      </c>
      <c r="F15" s="51">
        <f t="shared" si="1"/>
        <v>393.3</v>
      </c>
      <c r="G15" s="30">
        <f t="shared" si="2"/>
        <v>4763.3</v>
      </c>
      <c r="H15" s="40">
        <f t="shared" si="3"/>
        <v>1092.5</v>
      </c>
      <c r="I15" s="5">
        <v>289161</v>
      </c>
      <c r="J15" s="41">
        <f t="shared" si="0"/>
        <v>315908392.5</v>
      </c>
      <c r="K15" s="5">
        <f t="shared" si="4"/>
        <v>886.65109613804441</v>
      </c>
      <c r="L15" s="5">
        <v>284809</v>
      </c>
      <c r="M15" s="55">
        <f t="shared" si="5"/>
        <v>252526212.03998029</v>
      </c>
      <c r="N15" s="5">
        <f t="shared" si="6"/>
        <v>2347.1489038619557</v>
      </c>
      <c r="O15" s="5">
        <v>439465</v>
      </c>
      <c r="P15" s="19">
        <f t="shared" si="7"/>
        <v>1031489793.0356944</v>
      </c>
      <c r="Q15" s="5">
        <f t="shared" si="8"/>
        <v>437</v>
      </c>
      <c r="R15" s="5">
        <v>439465</v>
      </c>
      <c r="S15" s="59">
        <f t="shared" si="9"/>
        <v>192046205</v>
      </c>
    </row>
    <row r="16" spans="1:19">
      <c r="A16" s="39">
        <v>15</v>
      </c>
      <c r="B16" s="4" t="s">
        <v>15</v>
      </c>
      <c r="C16" s="5">
        <v>1</v>
      </c>
      <c r="D16" s="4" t="s">
        <v>38</v>
      </c>
      <c r="E16" s="21">
        <v>4370</v>
      </c>
      <c r="F16" s="51">
        <f t="shared" si="1"/>
        <v>393.3</v>
      </c>
      <c r="G16" s="30">
        <f t="shared" si="2"/>
        <v>4763.3</v>
      </c>
      <c r="H16" s="40">
        <f t="shared" si="3"/>
        <v>1092.5</v>
      </c>
      <c r="I16" s="5">
        <v>289161</v>
      </c>
      <c r="J16" s="41">
        <f t="shared" si="0"/>
        <v>315908392.5</v>
      </c>
      <c r="K16" s="5">
        <f t="shared" si="4"/>
        <v>886.65109613804441</v>
      </c>
      <c r="L16" s="5">
        <v>284809</v>
      </c>
      <c r="M16" s="55">
        <f t="shared" si="5"/>
        <v>252526212.03998029</v>
      </c>
      <c r="N16" s="5">
        <f t="shared" si="6"/>
        <v>2347.1489038619557</v>
      </c>
      <c r="O16" s="5">
        <v>439465</v>
      </c>
      <c r="P16" s="19">
        <f t="shared" si="7"/>
        <v>1031489793.0356944</v>
      </c>
      <c r="Q16" s="5">
        <f t="shared" si="8"/>
        <v>437</v>
      </c>
      <c r="R16" s="5">
        <v>439465</v>
      </c>
      <c r="S16" s="59">
        <f t="shared" si="9"/>
        <v>192046205</v>
      </c>
    </row>
    <row r="17" spans="1:19">
      <c r="A17" s="39">
        <v>16</v>
      </c>
      <c r="B17" s="4" t="s">
        <v>16</v>
      </c>
      <c r="C17" s="5">
        <v>1</v>
      </c>
      <c r="D17" s="4" t="s">
        <v>38</v>
      </c>
      <c r="E17" s="21">
        <v>4370</v>
      </c>
      <c r="F17" s="51">
        <f t="shared" si="1"/>
        <v>393.3</v>
      </c>
      <c r="G17" s="30">
        <f t="shared" si="2"/>
        <v>4763.3</v>
      </c>
      <c r="H17" s="40">
        <f t="shared" si="3"/>
        <v>1092.5</v>
      </c>
      <c r="I17" s="5">
        <v>289161</v>
      </c>
      <c r="J17" s="41">
        <f t="shared" si="0"/>
        <v>315908392.5</v>
      </c>
      <c r="K17" s="5">
        <f t="shared" si="4"/>
        <v>886.65109613804441</v>
      </c>
      <c r="L17" s="5">
        <v>284809</v>
      </c>
      <c r="M17" s="55">
        <f t="shared" si="5"/>
        <v>252526212.03998029</v>
      </c>
      <c r="N17" s="5">
        <f t="shared" si="6"/>
        <v>2347.1489038619557</v>
      </c>
      <c r="O17" s="5">
        <v>439465</v>
      </c>
      <c r="P17" s="19">
        <f t="shared" si="7"/>
        <v>1031489793.0356944</v>
      </c>
      <c r="Q17" s="5">
        <f t="shared" si="8"/>
        <v>437</v>
      </c>
      <c r="R17" s="5">
        <v>439465</v>
      </c>
      <c r="S17" s="59">
        <f t="shared" si="9"/>
        <v>192046205</v>
      </c>
    </row>
    <row r="18" spans="1:19">
      <c r="A18" s="39">
        <v>17</v>
      </c>
      <c r="B18" s="4" t="s">
        <v>28</v>
      </c>
      <c r="C18" s="5">
        <v>1</v>
      </c>
      <c r="D18" s="4" t="s">
        <v>38</v>
      </c>
      <c r="E18" s="21">
        <v>4370</v>
      </c>
      <c r="F18" s="51">
        <f t="shared" si="1"/>
        <v>393.3</v>
      </c>
      <c r="G18" s="30">
        <f t="shared" si="2"/>
        <v>4763.3</v>
      </c>
      <c r="H18" s="40">
        <f t="shared" si="3"/>
        <v>1092.5</v>
      </c>
      <c r="I18" s="5">
        <v>289161</v>
      </c>
      <c r="J18" s="41">
        <f t="shared" si="0"/>
        <v>315908392.5</v>
      </c>
      <c r="K18" s="5">
        <f t="shared" si="4"/>
        <v>886.65109613804441</v>
      </c>
      <c r="L18" s="5">
        <v>284809</v>
      </c>
      <c r="M18" s="55">
        <f t="shared" si="5"/>
        <v>252526212.03998029</v>
      </c>
      <c r="N18" s="5">
        <f t="shared" si="6"/>
        <v>2347.1489038619557</v>
      </c>
      <c r="O18" s="5">
        <v>439465</v>
      </c>
      <c r="P18" s="19">
        <f t="shared" si="7"/>
        <v>1031489793.0356944</v>
      </c>
      <c r="Q18" s="5">
        <f t="shared" si="8"/>
        <v>437</v>
      </c>
      <c r="R18" s="5">
        <v>439465</v>
      </c>
      <c r="S18" s="59">
        <f t="shared" si="9"/>
        <v>192046205</v>
      </c>
    </row>
    <row r="19" spans="1:19">
      <c r="A19" s="39">
        <v>18</v>
      </c>
      <c r="B19" s="4" t="s">
        <v>29</v>
      </c>
      <c r="C19" s="5">
        <v>1</v>
      </c>
      <c r="D19" s="4" t="s">
        <v>38</v>
      </c>
      <c r="E19" s="21">
        <v>4370</v>
      </c>
      <c r="F19" s="51">
        <f t="shared" si="1"/>
        <v>393.3</v>
      </c>
      <c r="G19" s="30">
        <f t="shared" si="2"/>
        <v>4763.3</v>
      </c>
      <c r="H19" s="40">
        <f t="shared" si="3"/>
        <v>1092.5</v>
      </c>
      <c r="I19" s="5">
        <v>289161</v>
      </c>
      <c r="J19" s="41">
        <f t="shared" si="0"/>
        <v>315908392.5</v>
      </c>
      <c r="K19" s="5">
        <f t="shared" si="4"/>
        <v>886.65109613804441</v>
      </c>
      <c r="L19" s="5">
        <v>284809</v>
      </c>
      <c r="M19" s="55">
        <f t="shared" si="5"/>
        <v>252526212.03998029</v>
      </c>
      <c r="N19" s="5">
        <f t="shared" si="6"/>
        <v>2347.1489038619557</v>
      </c>
      <c r="O19" s="5">
        <v>439465</v>
      </c>
      <c r="P19" s="19">
        <f t="shared" si="7"/>
        <v>1031489793.0356944</v>
      </c>
      <c r="Q19" s="5">
        <f t="shared" si="8"/>
        <v>437</v>
      </c>
      <c r="R19" s="5">
        <v>439465</v>
      </c>
      <c r="S19" s="59">
        <f t="shared" si="9"/>
        <v>192046205</v>
      </c>
    </row>
    <row r="20" spans="1:19">
      <c r="A20" s="39">
        <v>19</v>
      </c>
      <c r="B20" s="4" t="s">
        <v>23</v>
      </c>
      <c r="C20" s="5">
        <v>1</v>
      </c>
      <c r="D20" s="4" t="s">
        <v>38</v>
      </c>
      <c r="E20" s="21">
        <v>1155</v>
      </c>
      <c r="F20" s="51">
        <f t="shared" si="1"/>
        <v>103.95</v>
      </c>
      <c r="G20" s="30">
        <f t="shared" si="2"/>
        <v>1258.95</v>
      </c>
      <c r="H20" s="40">
        <f t="shared" si="3"/>
        <v>288.75</v>
      </c>
      <c r="I20" s="5">
        <v>289161</v>
      </c>
      <c r="J20" s="41">
        <f t="shared" si="0"/>
        <v>83495238.75</v>
      </c>
      <c r="K20" s="5">
        <f t="shared" si="4"/>
        <v>234.3437107641742</v>
      </c>
      <c r="L20" s="5">
        <v>284809</v>
      </c>
      <c r="M20" s="55">
        <f t="shared" si="5"/>
        <v>66743197.919033691</v>
      </c>
      <c r="N20" s="5">
        <f t="shared" si="6"/>
        <v>620.3562892358259</v>
      </c>
      <c r="O20" s="5">
        <v>439465</v>
      </c>
      <c r="P20" s="19">
        <f t="shared" si="7"/>
        <v>272624876.64902222</v>
      </c>
      <c r="Q20" s="5">
        <f t="shared" si="8"/>
        <v>115.5</v>
      </c>
      <c r="R20" s="5">
        <v>439465</v>
      </c>
      <c r="S20" s="59">
        <f t="shared" si="9"/>
        <v>50758207.5</v>
      </c>
    </row>
    <row r="21" spans="1:19">
      <c r="A21" s="39">
        <v>20</v>
      </c>
      <c r="B21" s="4" t="s">
        <v>24</v>
      </c>
      <c r="C21" s="5">
        <v>1</v>
      </c>
      <c r="D21" s="4" t="s">
        <v>38</v>
      </c>
      <c r="E21" s="21">
        <v>1155</v>
      </c>
      <c r="F21" s="51">
        <f t="shared" si="1"/>
        <v>103.95</v>
      </c>
      <c r="G21" s="30">
        <f t="shared" si="2"/>
        <v>1258.95</v>
      </c>
      <c r="H21" s="40">
        <f t="shared" si="3"/>
        <v>288.75</v>
      </c>
      <c r="I21" s="5">
        <v>289161</v>
      </c>
      <c r="J21" s="41">
        <f t="shared" si="0"/>
        <v>83495238.75</v>
      </c>
      <c r="K21" s="5">
        <f t="shared" si="4"/>
        <v>234.3437107641742</v>
      </c>
      <c r="L21" s="5">
        <v>284809</v>
      </c>
      <c r="M21" s="55">
        <f t="shared" si="5"/>
        <v>66743197.919033691</v>
      </c>
      <c r="N21" s="5">
        <f t="shared" si="6"/>
        <v>620.3562892358259</v>
      </c>
      <c r="O21" s="5">
        <v>439465</v>
      </c>
      <c r="P21" s="19">
        <f t="shared" si="7"/>
        <v>272624876.64902222</v>
      </c>
      <c r="Q21" s="5">
        <f t="shared" si="8"/>
        <v>115.5</v>
      </c>
      <c r="R21" s="5">
        <v>439465</v>
      </c>
      <c r="S21" s="59">
        <f t="shared" si="9"/>
        <v>50758207.5</v>
      </c>
    </row>
    <row r="22" spans="1:19">
      <c r="A22" s="39">
        <v>21</v>
      </c>
      <c r="B22" s="4" t="s">
        <v>39</v>
      </c>
      <c r="C22" s="5">
        <v>1</v>
      </c>
      <c r="D22" s="4" t="s">
        <v>38</v>
      </c>
      <c r="E22" s="21">
        <v>1260</v>
      </c>
      <c r="F22" s="51">
        <f t="shared" si="1"/>
        <v>113.39999999999999</v>
      </c>
      <c r="G22" s="30">
        <f t="shared" si="2"/>
        <v>1373.4</v>
      </c>
      <c r="H22" s="40">
        <f t="shared" si="3"/>
        <v>315</v>
      </c>
      <c r="I22" s="5">
        <v>289161</v>
      </c>
      <c r="J22" s="41">
        <f t="shared" si="0"/>
        <v>91085715</v>
      </c>
      <c r="K22" s="5">
        <f t="shared" si="4"/>
        <v>255.64768447000822</v>
      </c>
      <c r="L22" s="5">
        <v>284809</v>
      </c>
      <c r="M22" s="55">
        <f t="shared" si="5"/>
        <v>72810761.366218567</v>
      </c>
      <c r="N22" s="5">
        <f t="shared" si="6"/>
        <v>676.75231552999185</v>
      </c>
      <c r="O22" s="5">
        <v>439465</v>
      </c>
      <c r="P22" s="19">
        <f t="shared" si="7"/>
        <v>297408956.34438789</v>
      </c>
      <c r="Q22" s="5">
        <f t="shared" si="8"/>
        <v>126</v>
      </c>
      <c r="R22" s="5">
        <v>439465</v>
      </c>
      <c r="S22" s="59">
        <f t="shared" si="9"/>
        <v>55372590</v>
      </c>
    </row>
    <row r="23" spans="1:19">
      <c r="A23" s="39">
        <v>22</v>
      </c>
      <c r="B23" s="4" t="s">
        <v>40</v>
      </c>
      <c r="C23" s="5">
        <v>1</v>
      </c>
      <c r="D23" s="4" t="s">
        <v>38</v>
      </c>
      <c r="E23" s="21">
        <v>1260</v>
      </c>
      <c r="F23" s="51">
        <f t="shared" si="1"/>
        <v>113.39999999999999</v>
      </c>
      <c r="G23" s="30">
        <f t="shared" si="2"/>
        <v>1373.4</v>
      </c>
      <c r="H23" s="40">
        <f t="shared" si="3"/>
        <v>315</v>
      </c>
      <c r="I23" s="5">
        <v>289161</v>
      </c>
      <c r="J23" s="41">
        <f t="shared" si="0"/>
        <v>91085715</v>
      </c>
      <c r="K23" s="5">
        <f t="shared" si="4"/>
        <v>255.64768447000822</v>
      </c>
      <c r="L23" s="5">
        <v>284809</v>
      </c>
      <c r="M23" s="55">
        <f t="shared" si="5"/>
        <v>72810761.366218567</v>
      </c>
      <c r="N23" s="5">
        <f t="shared" si="6"/>
        <v>676.75231552999185</v>
      </c>
      <c r="O23" s="5">
        <v>439465</v>
      </c>
      <c r="P23" s="19">
        <f t="shared" si="7"/>
        <v>297408956.34438789</v>
      </c>
      <c r="Q23" s="5">
        <f t="shared" si="8"/>
        <v>126</v>
      </c>
      <c r="R23" s="5">
        <v>439465</v>
      </c>
      <c r="S23" s="59">
        <f t="shared" si="9"/>
        <v>55372590</v>
      </c>
    </row>
    <row r="24" spans="1:19">
      <c r="A24" s="39">
        <v>23</v>
      </c>
      <c r="B24" s="4" t="s">
        <v>41</v>
      </c>
      <c r="C24" s="5">
        <v>1</v>
      </c>
      <c r="D24" s="4" t="s">
        <v>38</v>
      </c>
      <c r="E24" s="21">
        <v>735</v>
      </c>
      <c r="F24" s="51">
        <f t="shared" si="1"/>
        <v>66.149999999999991</v>
      </c>
      <c r="G24" s="30">
        <f t="shared" si="2"/>
        <v>801.15</v>
      </c>
      <c r="H24" s="40">
        <f t="shared" si="3"/>
        <v>183.75</v>
      </c>
      <c r="I24" s="5">
        <v>289161</v>
      </c>
      <c r="J24" s="41">
        <f t="shared" si="0"/>
        <v>53133333.75</v>
      </c>
      <c r="K24" s="5">
        <f t="shared" si="4"/>
        <v>149.12781594083813</v>
      </c>
      <c r="L24" s="5">
        <v>284809</v>
      </c>
      <c r="M24" s="55">
        <f t="shared" si="5"/>
        <v>42472944.130294167</v>
      </c>
      <c r="N24" s="5">
        <f t="shared" si="6"/>
        <v>394.77218405916187</v>
      </c>
      <c r="O24" s="5">
        <v>439465</v>
      </c>
      <c r="P24" s="19">
        <f t="shared" si="7"/>
        <v>173488557.86755958</v>
      </c>
      <c r="Q24" s="5">
        <f t="shared" si="8"/>
        <v>73.5</v>
      </c>
      <c r="R24" s="5">
        <v>439465</v>
      </c>
      <c r="S24" s="59">
        <f t="shared" si="9"/>
        <v>32300677.5</v>
      </c>
    </row>
    <row r="25" spans="1:19">
      <c r="A25" s="39">
        <v>24</v>
      </c>
      <c r="B25" s="4" t="s">
        <v>42</v>
      </c>
      <c r="C25" s="5">
        <v>1</v>
      </c>
      <c r="D25" s="4" t="s">
        <v>38</v>
      </c>
      <c r="E25" s="21">
        <v>735</v>
      </c>
      <c r="F25" s="51">
        <f t="shared" si="1"/>
        <v>66.149999999999991</v>
      </c>
      <c r="G25" s="30">
        <f t="shared" si="2"/>
        <v>801.15</v>
      </c>
      <c r="H25" s="40">
        <f t="shared" si="3"/>
        <v>183.75</v>
      </c>
      <c r="I25" s="5">
        <v>289161</v>
      </c>
      <c r="J25" s="41">
        <f t="shared" si="0"/>
        <v>53133333.75</v>
      </c>
      <c r="K25" s="5">
        <f t="shared" si="4"/>
        <v>149.12781594083813</v>
      </c>
      <c r="L25" s="5">
        <v>284809</v>
      </c>
      <c r="M25" s="55">
        <f t="shared" si="5"/>
        <v>42472944.130294167</v>
      </c>
      <c r="N25" s="5">
        <f t="shared" si="6"/>
        <v>394.77218405916187</v>
      </c>
      <c r="O25" s="5">
        <v>439465</v>
      </c>
      <c r="P25" s="19">
        <f t="shared" si="7"/>
        <v>173488557.86755958</v>
      </c>
      <c r="Q25" s="5">
        <f t="shared" si="8"/>
        <v>73.5</v>
      </c>
      <c r="R25" s="5">
        <v>439465</v>
      </c>
      <c r="S25" s="59">
        <f t="shared" si="9"/>
        <v>32300677.5</v>
      </c>
    </row>
    <row r="26" spans="1:19">
      <c r="A26" s="39">
        <v>25</v>
      </c>
      <c r="B26" s="4" t="s">
        <v>34</v>
      </c>
      <c r="C26" s="5">
        <v>1</v>
      </c>
      <c r="D26" s="4" t="s">
        <v>38</v>
      </c>
      <c r="E26" s="21">
        <v>1200</v>
      </c>
      <c r="F26" s="51">
        <f t="shared" si="1"/>
        <v>108</v>
      </c>
      <c r="G26" s="30">
        <f t="shared" si="2"/>
        <v>1308</v>
      </c>
      <c r="H26" s="40">
        <f t="shared" si="3"/>
        <v>300</v>
      </c>
      <c r="I26" s="5">
        <v>289161</v>
      </c>
      <c r="J26" s="41">
        <f t="shared" si="0"/>
        <v>86748300</v>
      </c>
      <c r="K26" s="5">
        <f t="shared" si="4"/>
        <v>243.47398520953163</v>
      </c>
      <c r="L26" s="5">
        <v>284809</v>
      </c>
      <c r="M26" s="55">
        <f t="shared" si="5"/>
        <v>69343582.253541499</v>
      </c>
      <c r="N26" s="5">
        <f t="shared" si="6"/>
        <v>644.52601479046837</v>
      </c>
      <c r="O26" s="5">
        <v>439465</v>
      </c>
      <c r="P26" s="19">
        <f t="shared" si="7"/>
        <v>283246625.08989316</v>
      </c>
      <c r="Q26" s="5">
        <f t="shared" si="8"/>
        <v>120</v>
      </c>
      <c r="R26" s="5">
        <v>439465</v>
      </c>
      <c r="S26" s="59">
        <f t="shared" si="9"/>
        <v>52735800</v>
      </c>
    </row>
    <row r="27" spans="1:19">
      <c r="A27" s="39">
        <v>26</v>
      </c>
      <c r="B27" s="4" t="s">
        <v>35</v>
      </c>
      <c r="C27" s="5">
        <v>1</v>
      </c>
      <c r="D27" s="4" t="s">
        <v>38</v>
      </c>
      <c r="E27" s="21">
        <v>1200</v>
      </c>
      <c r="F27" s="51">
        <f t="shared" si="1"/>
        <v>108</v>
      </c>
      <c r="G27" s="30">
        <f t="shared" si="2"/>
        <v>1308</v>
      </c>
      <c r="H27" s="40">
        <f t="shared" si="3"/>
        <v>300</v>
      </c>
      <c r="I27" s="5">
        <v>289161</v>
      </c>
      <c r="J27" s="41">
        <f t="shared" si="0"/>
        <v>86748300</v>
      </c>
      <c r="K27" s="5">
        <f t="shared" si="4"/>
        <v>243.47398520953163</v>
      </c>
      <c r="L27" s="5">
        <v>284809</v>
      </c>
      <c r="M27" s="55">
        <f t="shared" si="5"/>
        <v>69343582.253541499</v>
      </c>
      <c r="N27" s="5">
        <f t="shared" si="6"/>
        <v>644.52601479046837</v>
      </c>
      <c r="O27" s="5">
        <v>439465</v>
      </c>
      <c r="P27" s="19">
        <f t="shared" si="7"/>
        <v>283246625.08989316</v>
      </c>
      <c r="Q27" s="5">
        <f t="shared" si="8"/>
        <v>120</v>
      </c>
      <c r="R27" s="5">
        <v>439465</v>
      </c>
      <c r="S27" s="59">
        <f t="shared" si="9"/>
        <v>52735800</v>
      </c>
    </row>
    <row r="28" spans="1:19">
      <c r="A28" s="39">
        <v>27</v>
      </c>
      <c r="B28" s="4" t="s">
        <v>17</v>
      </c>
      <c r="C28" s="5">
        <v>1</v>
      </c>
      <c r="D28" s="4" t="s">
        <v>38</v>
      </c>
      <c r="E28" s="21">
        <v>2540</v>
      </c>
      <c r="F28" s="51">
        <f t="shared" si="1"/>
        <v>228.6</v>
      </c>
      <c r="G28" s="30">
        <f t="shared" si="2"/>
        <v>2768.6</v>
      </c>
      <c r="H28" s="40">
        <f t="shared" si="3"/>
        <v>635</v>
      </c>
      <c r="I28" s="5">
        <v>289161</v>
      </c>
      <c r="J28" s="41">
        <f t="shared" si="0"/>
        <v>183617235</v>
      </c>
      <c r="K28" s="5">
        <f t="shared" si="4"/>
        <v>515.35326869350865</v>
      </c>
      <c r="L28" s="5">
        <v>284809</v>
      </c>
      <c r="M28" s="55">
        <f t="shared" si="5"/>
        <v>146777249.10332951</v>
      </c>
      <c r="N28" s="5">
        <f t="shared" si="6"/>
        <v>1364.2467313064913</v>
      </c>
      <c r="O28" s="5">
        <v>439465</v>
      </c>
      <c r="P28" s="19">
        <f t="shared" si="7"/>
        <v>599538689.77360713</v>
      </c>
      <c r="Q28" s="5">
        <f t="shared" si="8"/>
        <v>254</v>
      </c>
      <c r="R28" s="5">
        <v>439465</v>
      </c>
      <c r="S28" s="59">
        <f t="shared" si="9"/>
        <v>111624110</v>
      </c>
    </row>
    <row r="29" spans="1:19">
      <c r="A29" s="39">
        <v>28</v>
      </c>
      <c r="B29" s="4" t="s">
        <v>18</v>
      </c>
      <c r="C29" s="5">
        <v>1</v>
      </c>
      <c r="D29" s="4" t="s">
        <v>38</v>
      </c>
      <c r="E29" s="21">
        <v>2540</v>
      </c>
      <c r="F29" s="51">
        <f t="shared" si="1"/>
        <v>228.6</v>
      </c>
      <c r="G29" s="30">
        <f t="shared" si="2"/>
        <v>2768.6</v>
      </c>
      <c r="H29" s="40">
        <f t="shared" si="3"/>
        <v>635</v>
      </c>
      <c r="I29" s="5">
        <v>289161</v>
      </c>
      <c r="J29" s="41">
        <f t="shared" si="0"/>
        <v>183617235</v>
      </c>
      <c r="K29" s="5">
        <f t="shared" si="4"/>
        <v>515.35326869350865</v>
      </c>
      <c r="L29" s="5">
        <v>284809</v>
      </c>
      <c r="M29" s="55">
        <f t="shared" si="5"/>
        <v>146777249.10332951</v>
      </c>
      <c r="N29" s="5">
        <f t="shared" si="6"/>
        <v>1364.2467313064913</v>
      </c>
      <c r="O29" s="5">
        <v>439465</v>
      </c>
      <c r="P29" s="19">
        <f t="shared" si="7"/>
        <v>599538689.77360713</v>
      </c>
      <c r="Q29" s="5">
        <f t="shared" si="8"/>
        <v>254</v>
      </c>
      <c r="R29" s="5">
        <v>439465</v>
      </c>
      <c r="S29" s="59">
        <f t="shared" si="9"/>
        <v>111624110</v>
      </c>
    </row>
    <row r="30" spans="1:19">
      <c r="A30" s="39">
        <v>29</v>
      </c>
      <c r="B30" s="4" t="s">
        <v>19</v>
      </c>
      <c r="C30" s="5">
        <v>1</v>
      </c>
      <c r="D30" s="4" t="s">
        <v>38</v>
      </c>
      <c r="E30" s="21">
        <v>2540</v>
      </c>
      <c r="F30" s="51">
        <f t="shared" si="1"/>
        <v>228.6</v>
      </c>
      <c r="G30" s="30">
        <f t="shared" si="2"/>
        <v>2768.6</v>
      </c>
      <c r="H30" s="40">
        <f t="shared" si="3"/>
        <v>635</v>
      </c>
      <c r="I30" s="5">
        <v>289161</v>
      </c>
      <c r="J30" s="41">
        <f t="shared" si="0"/>
        <v>183617235</v>
      </c>
      <c r="K30" s="5">
        <f t="shared" si="4"/>
        <v>515.35326869350865</v>
      </c>
      <c r="L30" s="5">
        <v>284809</v>
      </c>
      <c r="M30" s="55">
        <f t="shared" si="5"/>
        <v>146777249.10332951</v>
      </c>
      <c r="N30" s="5">
        <f t="shared" si="6"/>
        <v>1364.2467313064913</v>
      </c>
      <c r="O30" s="5">
        <v>439465</v>
      </c>
      <c r="P30" s="19">
        <f t="shared" si="7"/>
        <v>599538689.77360713</v>
      </c>
      <c r="Q30" s="5">
        <f t="shared" si="8"/>
        <v>254</v>
      </c>
      <c r="R30" s="5">
        <v>439465</v>
      </c>
      <c r="S30" s="59">
        <f t="shared" si="9"/>
        <v>111624110</v>
      </c>
    </row>
    <row r="31" spans="1:19">
      <c r="A31" s="39">
        <v>30</v>
      </c>
      <c r="B31" s="4" t="s">
        <v>20</v>
      </c>
      <c r="C31" s="5">
        <v>1</v>
      </c>
      <c r="D31" s="4" t="s">
        <v>38</v>
      </c>
      <c r="E31" s="21">
        <v>2540</v>
      </c>
      <c r="F31" s="51">
        <f t="shared" si="1"/>
        <v>228.6</v>
      </c>
      <c r="G31" s="30">
        <f t="shared" si="2"/>
        <v>2768.6</v>
      </c>
      <c r="H31" s="40">
        <f t="shared" si="3"/>
        <v>635</v>
      </c>
      <c r="I31" s="5">
        <v>289161</v>
      </c>
      <c r="J31" s="41">
        <f t="shared" si="0"/>
        <v>183617235</v>
      </c>
      <c r="K31" s="5">
        <f t="shared" si="4"/>
        <v>515.35326869350865</v>
      </c>
      <c r="L31" s="5">
        <v>284809</v>
      </c>
      <c r="M31" s="55">
        <f t="shared" si="5"/>
        <v>146777249.10332951</v>
      </c>
      <c r="N31" s="5">
        <f t="shared" si="6"/>
        <v>1364.2467313064913</v>
      </c>
      <c r="O31" s="5">
        <v>439465</v>
      </c>
      <c r="P31" s="19">
        <f t="shared" si="7"/>
        <v>599538689.77360713</v>
      </c>
      <c r="Q31" s="5">
        <f t="shared" si="8"/>
        <v>254</v>
      </c>
      <c r="R31" s="5">
        <v>439465</v>
      </c>
      <c r="S31" s="59">
        <f t="shared" si="9"/>
        <v>111624110</v>
      </c>
    </row>
    <row r="32" spans="1:19">
      <c r="A32" s="39">
        <v>31</v>
      </c>
      <c r="B32" s="4" t="s">
        <v>21</v>
      </c>
      <c r="C32" s="5">
        <v>1</v>
      </c>
      <c r="D32" s="4" t="s">
        <v>38</v>
      </c>
      <c r="E32" s="21">
        <v>1800</v>
      </c>
      <c r="F32" s="51">
        <f t="shared" si="1"/>
        <v>162</v>
      </c>
      <c r="G32" s="30">
        <f t="shared" si="2"/>
        <v>1962</v>
      </c>
      <c r="H32" s="40">
        <f t="shared" si="3"/>
        <v>450</v>
      </c>
      <c r="I32" s="5">
        <v>289161</v>
      </c>
      <c r="J32" s="41">
        <f t="shared" si="0"/>
        <v>130122450</v>
      </c>
      <c r="K32" s="5">
        <f t="shared" si="4"/>
        <v>365.21097781429745</v>
      </c>
      <c r="L32" s="5">
        <v>284809</v>
      </c>
      <c r="M32" s="55">
        <f t="shared" si="5"/>
        <v>104015373.38031225</v>
      </c>
      <c r="N32" s="5">
        <f t="shared" si="6"/>
        <v>966.78902218570261</v>
      </c>
      <c r="O32" s="5">
        <v>439465</v>
      </c>
      <c r="P32" s="19">
        <f t="shared" si="7"/>
        <v>424869937.63483977</v>
      </c>
      <c r="Q32" s="5">
        <f t="shared" si="8"/>
        <v>180</v>
      </c>
      <c r="R32" s="5">
        <v>439465</v>
      </c>
      <c r="S32" s="59">
        <f t="shared" si="9"/>
        <v>79103700</v>
      </c>
    </row>
    <row r="33" spans="1:21">
      <c r="A33" s="39">
        <v>32</v>
      </c>
      <c r="B33" s="4" t="s">
        <v>22</v>
      </c>
      <c r="C33" s="5">
        <v>1</v>
      </c>
      <c r="D33" s="4" t="s">
        <v>38</v>
      </c>
      <c r="E33" s="21">
        <v>1800</v>
      </c>
      <c r="F33" s="51">
        <f t="shared" si="1"/>
        <v>162</v>
      </c>
      <c r="G33" s="30">
        <f t="shared" si="2"/>
        <v>1962</v>
      </c>
      <c r="H33" s="40">
        <f t="shared" si="3"/>
        <v>450</v>
      </c>
      <c r="I33" s="5">
        <v>289161</v>
      </c>
      <c r="J33" s="41">
        <f t="shared" si="0"/>
        <v>130122450</v>
      </c>
      <c r="K33" s="5">
        <f t="shared" si="4"/>
        <v>365.21097781429745</v>
      </c>
      <c r="L33" s="5">
        <v>284809</v>
      </c>
      <c r="M33" s="55">
        <f t="shared" si="5"/>
        <v>104015373.38031225</v>
      </c>
      <c r="N33" s="5">
        <f t="shared" si="6"/>
        <v>966.78902218570261</v>
      </c>
      <c r="O33" s="5">
        <v>439465</v>
      </c>
      <c r="P33" s="19">
        <f t="shared" si="7"/>
        <v>424869937.63483977</v>
      </c>
      <c r="Q33" s="5">
        <f t="shared" si="8"/>
        <v>180</v>
      </c>
      <c r="R33" s="5">
        <v>439465</v>
      </c>
      <c r="S33" s="59">
        <f t="shared" si="9"/>
        <v>79103700</v>
      </c>
    </row>
    <row r="34" spans="1:21">
      <c r="A34" s="39">
        <v>33</v>
      </c>
      <c r="B34" s="4" t="s">
        <v>25</v>
      </c>
      <c r="C34" s="5">
        <v>1</v>
      </c>
      <c r="D34" s="4" t="s">
        <v>38</v>
      </c>
      <c r="E34" s="21">
        <v>2200</v>
      </c>
      <c r="F34" s="51">
        <f t="shared" si="1"/>
        <v>198</v>
      </c>
      <c r="G34" s="30">
        <f t="shared" si="2"/>
        <v>2398</v>
      </c>
      <c r="H34" s="40">
        <f t="shared" si="3"/>
        <v>550</v>
      </c>
      <c r="I34" s="5">
        <v>289161</v>
      </c>
      <c r="J34" s="41">
        <f t="shared" ref="J34:J61" si="10">H34*I34</f>
        <v>159038550</v>
      </c>
      <c r="K34" s="5">
        <f t="shared" si="4"/>
        <v>446.36897288414133</v>
      </c>
      <c r="L34" s="5">
        <v>284809</v>
      </c>
      <c r="M34" s="55">
        <f t="shared" si="5"/>
        <v>127129900.79815941</v>
      </c>
      <c r="N34" s="5">
        <f t="shared" si="6"/>
        <v>1181.6310271158586</v>
      </c>
      <c r="O34" s="5">
        <v>439465</v>
      </c>
      <c r="P34" s="19">
        <f t="shared" si="7"/>
        <v>519285479.33147079</v>
      </c>
      <c r="Q34" s="5">
        <f t="shared" si="8"/>
        <v>220</v>
      </c>
      <c r="R34" s="5">
        <v>439465</v>
      </c>
      <c r="S34" s="59">
        <f t="shared" si="9"/>
        <v>96682300</v>
      </c>
    </row>
    <row r="35" spans="1:21">
      <c r="A35" s="39">
        <v>34</v>
      </c>
      <c r="B35" s="4" t="s">
        <v>26</v>
      </c>
      <c r="C35" s="5">
        <v>1</v>
      </c>
      <c r="D35" s="4" t="s">
        <v>38</v>
      </c>
      <c r="E35" s="21">
        <v>2200</v>
      </c>
      <c r="F35" s="51">
        <f t="shared" si="1"/>
        <v>198</v>
      </c>
      <c r="G35" s="30">
        <f t="shared" si="2"/>
        <v>2398</v>
      </c>
      <c r="H35" s="40">
        <f t="shared" si="3"/>
        <v>550</v>
      </c>
      <c r="I35" s="5">
        <v>289161</v>
      </c>
      <c r="J35" s="41">
        <f t="shared" si="10"/>
        <v>159038550</v>
      </c>
      <c r="K35" s="5">
        <f t="shared" si="4"/>
        <v>446.36897288414133</v>
      </c>
      <c r="L35" s="5">
        <v>284809</v>
      </c>
      <c r="M35" s="55">
        <f t="shared" si="5"/>
        <v>127129900.79815941</v>
      </c>
      <c r="N35" s="5">
        <f t="shared" si="6"/>
        <v>1181.6310271158586</v>
      </c>
      <c r="O35" s="5">
        <v>439465</v>
      </c>
      <c r="P35" s="19">
        <f t="shared" si="7"/>
        <v>519285479.33147079</v>
      </c>
      <c r="Q35" s="5">
        <f t="shared" si="8"/>
        <v>220</v>
      </c>
      <c r="R35" s="5">
        <v>439465</v>
      </c>
      <c r="S35" s="59">
        <f t="shared" si="9"/>
        <v>96682300</v>
      </c>
    </row>
    <row r="36" spans="1:21">
      <c r="A36" s="39">
        <v>35</v>
      </c>
      <c r="B36" s="4" t="s">
        <v>2</v>
      </c>
      <c r="C36" s="5">
        <v>1</v>
      </c>
      <c r="D36" s="4" t="s">
        <v>38</v>
      </c>
      <c r="E36" s="21">
        <v>525</v>
      </c>
      <c r="F36" s="51">
        <f t="shared" si="1"/>
        <v>47.25</v>
      </c>
      <c r="G36" s="30">
        <f t="shared" si="2"/>
        <v>572.25</v>
      </c>
      <c r="H36" s="40">
        <f t="shared" si="3"/>
        <v>131.25</v>
      </c>
      <c r="I36" s="5">
        <v>289161</v>
      </c>
      <c r="J36" s="41">
        <f t="shared" si="10"/>
        <v>37952381.25</v>
      </c>
      <c r="K36" s="5">
        <f t="shared" si="4"/>
        <v>106.5198685291701</v>
      </c>
      <c r="L36" s="5">
        <v>284809</v>
      </c>
      <c r="M36" s="55">
        <f t="shared" si="5"/>
        <v>30337817.235924408</v>
      </c>
      <c r="N36" s="5">
        <f t="shared" si="6"/>
        <v>281.98013147082992</v>
      </c>
      <c r="O36" s="5">
        <v>439465</v>
      </c>
      <c r="P36" s="19">
        <f t="shared" si="7"/>
        <v>123920398.47682826</v>
      </c>
      <c r="Q36" s="5">
        <f t="shared" si="8"/>
        <v>52.5</v>
      </c>
      <c r="R36" s="5">
        <v>439465</v>
      </c>
      <c r="S36" s="59">
        <f t="shared" si="9"/>
        <v>23071912.5</v>
      </c>
    </row>
    <row r="37" spans="1:21">
      <c r="A37" s="39">
        <v>36</v>
      </c>
      <c r="B37" s="4" t="s">
        <v>27</v>
      </c>
      <c r="C37" s="5">
        <v>1</v>
      </c>
      <c r="D37" s="4" t="s">
        <v>38</v>
      </c>
      <c r="E37" s="21">
        <v>400</v>
      </c>
      <c r="F37" s="51">
        <f t="shared" si="1"/>
        <v>36</v>
      </c>
      <c r="G37" s="30">
        <f t="shared" si="2"/>
        <v>436</v>
      </c>
      <c r="H37" s="40">
        <f t="shared" si="3"/>
        <v>100</v>
      </c>
      <c r="I37" s="5">
        <v>289161</v>
      </c>
      <c r="J37" s="41">
        <f t="shared" si="10"/>
        <v>28916100</v>
      </c>
      <c r="K37" s="5">
        <f t="shared" si="4"/>
        <v>81.157995069843878</v>
      </c>
      <c r="L37" s="5">
        <v>284809</v>
      </c>
      <c r="M37" s="55">
        <f t="shared" si="5"/>
        <v>23114527.417847164</v>
      </c>
      <c r="N37" s="5">
        <f t="shared" si="6"/>
        <v>214.84200493015612</v>
      </c>
      <c r="O37" s="5">
        <v>439465</v>
      </c>
      <c r="P37" s="19">
        <f t="shared" si="7"/>
        <v>94415541.696631059</v>
      </c>
      <c r="Q37" s="5">
        <f t="shared" si="8"/>
        <v>40</v>
      </c>
      <c r="R37" s="5">
        <v>439465</v>
      </c>
      <c r="S37" s="59">
        <f t="shared" si="9"/>
        <v>17578600</v>
      </c>
    </row>
    <row r="38" spans="1:21">
      <c r="A38" s="39">
        <v>37</v>
      </c>
      <c r="B38" s="4" t="s">
        <v>5</v>
      </c>
      <c r="C38" s="5">
        <v>1</v>
      </c>
      <c r="D38" s="4" t="s">
        <v>38</v>
      </c>
      <c r="E38" s="21">
        <v>1800</v>
      </c>
      <c r="F38" s="51">
        <f t="shared" si="1"/>
        <v>162</v>
      </c>
      <c r="G38" s="30">
        <f t="shared" si="2"/>
        <v>1962</v>
      </c>
      <c r="H38" s="40">
        <f t="shared" si="3"/>
        <v>450</v>
      </c>
      <c r="I38" s="5">
        <v>289161</v>
      </c>
      <c r="J38" s="41">
        <f t="shared" si="10"/>
        <v>130122450</v>
      </c>
      <c r="K38" s="5">
        <f t="shared" si="4"/>
        <v>365.21097781429745</v>
      </c>
      <c r="L38" s="5">
        <v>284809</v>
      </c>
      <c r="M38" s="55">
        <f t="shared" si="5"/>
        <v>104015373.38031225</v>
      </c>
      <c r="N38" s="5">
        <f t="shared" si="6"/>
        <v>966.78902218570261</v>
      </c>
      <c r="O38" s="5">
        <v>439465</v>
      </c>
      <c r="P38" s="19">
        <f t="shared" si="7"/>
        <v>424869937.63483977</v>
      </c>
      <c r="Q38" s="5">
        <f t="shared" si="8"/>
        <v>180</v>
      </c>
      <c r="R38" s="5">
        <v>439465</v>
      </c>
      <c r="S38" s="59">
        <f t="shared" si="9"/>
        <v>79103700</v>
      </c>
    </row>
    <row r="39" spans="1:21">
      <c r="A39" s="39">
        <v>38</v>
      </c>
      <c r="B39" s="4" t="s">
        <v>6</v>
      </c>
      <c r="C39" s="5">
        <v>1</v>
      </c>
      <c r="D39" s="4" t="s">
        <v>38</v>
      </c>
      <c r="E39" s="21">
        <v>1800</v>
      </c>
      <c r="F39" s="51">
        <f t="shared" si="1"/>
        <v>162</v>
      </c>
      <c r="G39" s="30">
        <f t="shared" si="2"/>
        <v>1962</v>
      </c>
      <c r="H39" s="40">
        <f t="shared" si="3"/>
        <v>450</v>
      </c>
      <c r="I39" s="5">
        <v>289161</v>
      </c>
      <c r="J39" s="41">
        <f t="shared" si="10"/>
        <v>130122450</v>
      </c>
      <c r="K39" s="5">
        <f t="shared" si="4"/>
        <v>365.21097781429745</v>
      </c>
      <c r="L39" s="5">
        <v>284809</v>
      </c>
      <c r="M39" s="55">
        <f t="shared" si="5"/>
        <v>104015373.38031225</v>
      </c>
      <c r="N39" s="5">
        <f t="shared" si="6"/>
        <v>966.78902218570261</v>
      </c>
      <c r="O39" s="5">
        <v>439465</v>
      </c>
      <c r="P39" s="19">
        <f t="shared" si="7"/>
        <v>424869937.63483977</v>
      </c>
      <c r="Q39" s="5">
        <f t="shared" si="8"/>
        <v>180</v>
      </c>
      <c r="R39" s="5">
        <v>439465</v>
      </c>
      <c r="S39" s="59">
        <f t="shared" si="9"/>
        <v>79103700</v>
      </c>
    </row>
    <row r="40" spans="1:21">
      <c r="A40" s="39">
        <v>39</v>
      </c>
      <c r="B40" s="4" t="s">
        <v>43</v>
      </c>
      <c r="C40" s="5">
        <v>1</v>
      </c>
      <c r="D40" s="4" t="s">
        <v>38</v>
      </c>
      <c r="E40" s="21">
        <v>1800</v>
      </c>
      <c r="F40" s="51">
        <f t="shared" si="1"/>
        <v>162</v>
      </c>
      <c r="G40" s="30">
        <f t="shared" si="2"/>
        <v>1962</v>
      </c>
      <c r="H40" s="40">
        <f t="shared" si="3"/>
        <v>450</v>
      </c>
      <c r="I40" s="5">
        <v>289161</v>
      </c>
      <c r="J40" s="41">
        <f t="shared" si="10"/>
        <v>130122450</v>
      </c>
      <c r="K40" s="5">
        <f t="shared" si="4"/>
        <v>365.21097781429745</v>
      </c>
      <c r="L40" s="5">
        <v>284809</v>
      </c>
      <c r="M40" s="55">
        <f t="shared" si="5"/>
        <v>104015373.38031225</v>
      </c>
      <c r="N40" s="5">
        <f t="shared" si="6"/>
        <v>966.78902218570261</v>
      </c>
      <c r="O40" s="5">
        <v>439465</v>
      </c>
      <c r="P40" s="19">
        <f t="shared" si="7"/>
        <v>424869937.63483977</v>
      </c>
      <c r="Q40" s="5">
        <f t="shared" si="8"/>
        <v>180</v>
      </c>
      <c r="R40" s="5">
        <v>439465</v>
      </c>
      <c r="S40" s="59">
        <f t="shared" si="9"/>
        <v>79103700</v>
      </c>
    </row>
    <row r="41" spans="1:21">
      <c r="A41" s="39">
        <v>40</v>
      </c>
      <c r="B41" s="4" t="s">
        <v>30</v>
      </c>
      <c r="C41" s="5">
        <v>1</v>
      </c>
      <c r="D41" s="4" t="s">
        <v>38</v>
      </c>
      <c r="E41" s="21">
        <v>1800</v>
      </c>
      <c r="F41" s="51">
        <f t="shared" si="1"/>
        <v>162</v>
      </c>
      <c r="G41" s="30">
        <f t="shared" si="2"/>
        <v>1962</v>
      </c>
      <c r="H41" s="40">
        <f t="shared" si="3"/>
        <v>450</v>
      </c>
      <c r="I41" s="5">
        <v>289161</v>
      </c>
      <c r="J41" s="41">
        <f t="shared" si="10"/>
        <v>130122450</v>
      </c>
      <c r="K41" s="5">
        <f t="shared" si="4"/>
        <v>365.21097781429745</v>
      </c>
      <c r="L41" s="5">
        <v>284809</v>
      </c>
      <c r="M41" s="55">
        <f t="shared" si="5"/>
        <v>104015373.38031225</v>
      </c>
      <c r="N41" s="5">
        <f t="shared" si="6"/>
        <v>966.78902218570261</v>
      </c>
      <c r="O41" s="5">
        <v>439465</v>
      </c>
      <c r="P41" s="19">
        <f t="shared" si="7"/>
        <v>424869937.63483977</v>
      </c>
      <c r="Q41" s="5">
        <f t="shared" si="8"/>
        <v>180</v>
      </c>
      <c r="R41" s="5">
        <v>439465</v>
      </c>
      <c r="S41" s="59">
        <f t="shared" si="9"/>
        <v>79103700</v>
      </c>
      <c r="T41" s="17">
        <f>SUM(N1:N41)</f>
        <v>46803.330774034512</v>
      </c>
      <c r="U41" s="18" t="s">
        <v>74</v>
      </c>
    </row>
    <row r="42" spans="1:21">
      <c r="A42" s="39">
        <v>41</v>
      </c>
      <c r="B42" s="4" t="s">
        <v>49</v>
      </c>
      <c r="C42" s="5">
        <v>1</v>
      </c>
      <c r="D42" s="4" t="s">
        <v>38</v>
      </c>
      <c r="E42" s="21">
        <v>2940</v>
      </c>
      <c r="F42" s="51">
        <f t="shared" si="1"/>
        <v>264.59999999999997</v>
      </c>
      <c r="G42" s="30">
        <f t="shared" si="2"/>
        <v>3204.6</v>
      </c>
      <c r="H42" s="40">
        <f t="shared" si="3"/>
        <v>735</v>
      </c>
      <c r="I42" s="5">
        <v>289161</v>
      </c>
      <c r="J42" s="41">
        <f t="shared" si="10"/>
        <v>212533335</v>
      </c>
      <c r="K42" s="5">
        <f t="shared" si="4"/>
        <v>596.51126376335253</v>
      </c>
      <c r="L42" s="5">
        <v>284809</v>
      </c>
      <c r="M42" s="55">
        <f t="shared" si="5"/>
        <v>169891776.52117667</v>
      </c>
      <c r="N42" s="5">
        <f t="shared" si="6"/>
        <v>1579.0887362366475</v>
      </c>
      <c r="O42" s="5">
        <v>439465</v>
      </c>
      <c r="P42" s="19">
        <f t="shared" si="7"/>
        <v>693954231.47023833</v>
      </c>
      <c r="Q42" s="5">
        <f t="shared" si="8"/>
        <v>294</v>
      </c>
      <c r="R42" s="5">
        <v>439465</v>
      </c>
      <c r="S42" s="59">
        <f t="shared" si="9"/>
        <v>129202710</v>
      </c>
      <c r="T42" s="10"/>
    </row>
    <row r="43" spans="1:21">
      <c r="A43" s="39">
        <v>42</v>
      </c>
      <c r="B43" s="4" t="s">
        <v>50</v>
      </c>
      <c r="C43" s="5">
        <v>1</v>
      </c>
      <c r="D43" s="4" t="s">
        <v>38</v>
      </c>
      <c r="E43" s="21">
        <v>2940</v>
      </c>
      <c r="F43" s="51">
        <f t="shared" si="1"/>
        <v>264.59999999999997</v>
      </c>
      <c r="G43" s="30">
        <f t="shared" si="2"/>
        <v>3204.6</v>
      </c>
      <c r="H43" s="40">
        <f t="shared" si="3"/>
        <v>735</v>
      </c>
      <c r="I43" s="5">
        <v>289161</v>
      </c>
      <c r="J43" s="41">
        <f t="shared" si="10"/>
        <v>212533335</v>
      </c>
      <c r="K43" s="5">
        <f t="shared" si="4"/>
        <v>596.51126376335253</v>
      </c>
      <c r="L43" s="5">
        <v>284809</v>
      </c>
      <c r="M43" s="55">
        <f t="shared" si="5"/>
        <v>169891776.52117667</v>
      </c>
      <c r="N43" s="5">
        <f t="shared" si="6"/>
        <v>1579.0887362366475</v>
      </c>
      <c r="O43" s="5">
        <v>439465</v>
      </c>
      <c r="P43" s="19">
        <f t="shared" si="7"/>
        <v>693954231.47023833</v>
      </c>
      <c r="Q43" s="5">
        <f t="shared" si="8"/>
        <v>294</v>
      </c>
      <c r="R43" s="5">
        <v>439465</v>
      </c>
      <c r="S43" s="59">
        <f t="shared" si="9"/>
        <v>129202710</v>
      </c>
    </row>
    <row r="44" spans="1:21">
      <c r="A44" s="39">
        <v>43</v>
      </c>
      <c r="B44" s="4" t="s">
        <v>51</v>
      </c>
      <c r="C44" s="5">
        <v>1</v>
      </c>
      <c r="D44" s="4" t="s">
        <v>38</v>
      </c>
      <c r="E44" s="21">
        <v>3550</v>
      </c>
      <c r="F44" s="51">
        <f t="shared" si="1"/>
        <v>319.5</v>
      </c>
      <c r="G44" s="30">
        <f t="shared" si="2"/>
        <v>3869.5</v>
      </c>
      <c r="H44" s="40">
        <f t="shared" si="3"/>
        <v>887.5</v>
      </c>
      <c r="I44" s="5">
        <v>289161</v>
      </c>
      <c r="J44" s="41">
        <f t="shared" si="10"/>
        <v>256630387.5</v>
      </c>
      <c r="K44" s="5">
        <f t="shared" si="4"/>
        <v>720.27720624486449</v>
      </c>
      <c r="L44" s="5">
        <v>284809</v>
      </c>
      <c r="M44" s="55">
        <f t="shared" si="5"/>
        <v>205141430.8333936</v>
      </c>
      <c r="N44" s="5">
        <f t="shared" si="6"/>
        <v>1906.7227937551356</v>
      </c>
      <c r="O44" s="5">
        <v>439465</v>
      </c>
      <c r="P44" s="19">
        <f t="shared" si="7"/>
        <v>837937932.55760074</v>
      </c>
      <c r="Q44" s="5">
        <f t="shared" si="8"/>
        <v>355</v>
      </c>
      <c r="R44" s="5">
        <v>439465</v>
      </c>
      <c r="S44" s="59">
        <f t="shared" si="9"/>
        <v>156010075</v>
      </c>
    </row>
    <row r="45" spans="1:21">
      <c r="A45" s="39">
        <v>44</v>
      </c>
      <c r="B45" s="4" t="s">
        <v>52</v>
      </c>
      <c r="C45" s="5">
        <v>1</v>
      </c>
      <c r="D45" s="4" t="s">
        <v>38</v>
      </c>
      <c r="E45" s="21">
        <v>3550</v>
      </c>
      <c r="F45" s="51">
        <f t="shared" si="1"/>
        <v>319.5</v>
      </c>
      <c r="G45" s="30">
        <f t="shared" si="2"/>
        <v>3869.5</v>
      </c>
      <c r="H45" s="40">
        <f t="shared" si="3"/>
        <v>887.5</v>
      </c>
      <c r="I45" s="5">
        <v>289161</v>
      </c>
      <c r="J45" s="41">
        <f t="shared" si="10"/>
        <v>256630387.5</v>
      </c>
      <c r="K45" s="5">
        <f t="shared" si="4"/>
        <v>720.27720624486449</v>
      </c>
      <c r="L45" s="5">
        <v>284809</v>
      </c>
      <c r="M45" s="55">
        <f t="shared" si="5"/>
        <v>205141430.8333936</v>
      </c>
      <c r="N45" s="5">
        <f t="shared" si="6"/>
        <v>1906.7227937551356</v>
      </c>
      <c r="O45" s="5">
        <v>439465</v>
      </c>
      <c r="P45" s="19">
        <f t="shared" si="7"/>
        <v>837937932.55760074</v>
      </c>
      <c r="Q45" s="5">
        <f t="shared" si="8"/>
        <v>355</v>
      </c>
      <c r="R45" s="5">
        <v>439465</v>
      </c>
      <c r="S45" s="59">
        <f t="shared" si="9"/>
        <v>156010075</v>
      </c>
    </row>
    <row r="46" spans="1:21">
      <c r="A46" s="39">
        <v>45</v>
      </c>
      <c r="B46" s="4" t="s">
        <v>53</v>
      </c>
      <c r="C46" s="5">
        <v>1</v>
      </c>
      <c r="D46" s="4" t="s">
        <v>38</v>
      </c>
      <c r="E46" s="21">
        <v>3550</v>
      </c>
      <c r="F46" s="51">
        <f t="shared" si="1"/>
        <v>319.5</v>
      </c>
      <c r="G46" s="30">
        <f t="shared" si="2"/>
        <v>3869.5</v>
      </c>
      <c r="H46" s="40">
        <f t="shared" si="3"/>
        <v>887.5</v>
      </c>
      <c r="I46" s="5">
        <v>289161</v>
      </c>
      <c r="J46" s="41">
        <f t="shared" si="10"/>
        <v>256630387.5</v>
      </c>
      <c r="K46" s="5">
        <f t="shared" si="4"/>
        <v>720.27720624486449</v>
      </c>
      <c r="L46" s="5">
        <v>284809</v>
      </c>
      <c r="M46" s="55">
        <f t="shared" si="5"/>
        <v>205141430.8333936</v>
      </c>
      <c r="N46" s="5">
        <f t="shared" si="6"/>
        <v>1906.7227937551356</v>
      </c>
      <c r="O46" s="5">
        <v>439465</v>
      </c>
      <c r="P46" s="19">
        <f t="shared" si="7"/>
        <v>837937932.55760074</v>
      </c>
      <c r="Q46" s="5">
        <f t="shared" si="8"/>
        <v>355</v>
      </c>
      <c r="R46" s="5">
        <v>439465</v>
      </c>
      <c r="S46" s="59">
        <f t="shared" si="9"/>
        <v>156010075</v>
      </c>
    </row>
    <row r="47" spans="1:21">
      <c r="A47" s="39">
        <v>46</v>
      </c>
      <c r="B47" s="4" t="s">
        <v>54</v>
      </c>
      <c r="C47" s="5">
        <v>1</v>
      </c>
      <c r="D47" s="4" t="s">
        <v>38</v>
      </c>
      <c r="E47" s="21">
        <v>3550</v>
      </c>
      <c r="F47" s="51">
        <f t="shared" si="1"/>
        <v>319.5</v>
      </c>
      <c r="G47" s="30">
        <f t="shared" si="2"/>
        <v>3869.5</v>
      </c>
      <c r="H47" s="40">
        <f t="shared" si="3"/>
        <v>887.5</v>
      </c>
      <c r="I47" s="5">
        <v>289161</v>
      </c>
      <c r="J47" s="41">
        <f t="shared" si="10"/>
        <v>256630387.5</v>
      </c>
      <c r="K47" s="5">
        <f t="shared" si="4"/>
        <v>720.27720624486449</v>
      </c>
      <c r="L47" s="5">
        <v>284809</v>
      </c>
      <c r="M47" s="55">
        <f t="shared" si="5"/>
        <v>205141430.8333936</v>
      </c>
      <c r="N47" s="5">
        <f t="shared" si="6"/>
        <v>1906.7227937551356</v>
      </c>
      <c r="O47" s="5">
        <v>439465</v>
      </c>
      <c r="P47" s="19">
        <f t="shared" si="7"/>
        <v>837937932.55760074</v>
      </c>
      <c r="Q47" s="5">
        <f t="shared" si="8"/>
        <v>355</v>
      </c>
      <c r="R47" s="5">
        <v>439465</v>
      </c>
      <c r="S47" s="59">
        <f t="shared" si="9"/>
        <v>156010075</v>
      </c>
    </row>
    <row r="48" spans="1:21">
      <c r="A48" s="39">
        <v>47</v>
      </c>
      <c r="B48" s="4" t="s">
        <v>55</v>
      </c>
      <c r="C48" s="5">
        <v>1</v>
      </c>
      <c r="D48" s="4" t="s">
        <v>38</v>
      </c>
      <c r="E48" s="21">
        <v>19000</v>
      </c>
      <c r="F48" s="51">
        <f t="shared" si="1"/>
        <v>1710</v>
      </c>
      <c r="G48" s="30">
        <f t="shared" si="2"/>
        <v>20710</v>
      </c>
      <c r="H48" s="40">
        <f t="shared" si="3"/>
        <v>4750</v>
      </c>
      <c r="I48" s="5">
        <v>289161</v>
      </c>
      <c r="J48" s="41">
        <f t="shared" si="10"/>
        <v>1373514750</v>
      </c>
      <c r="K48" s="5">
        <f t="shared" si="4"/>
        <v>3855.0047658175845</v>
      </c>
      <c r="L48" s="5">
        <v>284809</v>
      </c>
      <c r="M48" s="55">
        <f t="shared" si="5"/>
        <v>1097940052.3477404</v>
      </c>
      <c r="N48" s="5">
        <f t="shared" si="6"/>
        <v>10204.995234182416</v>
      </c>
      <c r="O48" s="5">
        <v>439465</v>
      </c>
      <c r="P48" s="19">
        <f t="shared" si="7"/>
        <v>4484738230.5899754</v>
      </c>
      <c r="Q48" s="5">
        <f t="shared" si="8"/>
        <v>1900</v>
      </c>
      <c r="R48" s="5">
        <v>439465</v>
      </c>
      <c r="S48" s="59">
        <f t="shared" si="9"/>
        <v>834983500</v>
      </c>
    </row>
    <row r="49" spans="1:21">
      <c r="A49" s="39">
        <v>48</v>
      </c>
      <c r="B49" s="4" t="s">
        <v>56</v>
      </c>
      <c r="C49" s="5">
        <v>1</v>
      </c>
      <c r="D49" s="4" t="s">
        <v>38</v>
      </c>
      <c r="E49" s="21">
        <v>19000</v>
      </c>
      <c r="F49" s="51">
        <f t="shared" si="1"/>
        <v>1710</v>
      </c>
      <c r="G49" s="30">
        <f t="shared" si="2"/>
        <v>20710</v>
      </c>
      <c r="H49" s="40">
        <f t="shared" si="3"/>
        <v>4750</v>
      </c>
      <c r="I49" s="5">
        <v>289161</v>
      </c>
      <c r="J49" s="41">
        <f t="shared" si="10"/>
        <v>1373514750</v>
      </c>
      <c r="K49" s="5">
        <f t="shared" si="4"/>
        <v>3855.0047658175845</v>
      </c>
      <c r="L49" s="5">
        <v>284809</v>
      </c>
      <c r="M49" s="55">
        <f t="shared" si="5"/>
        <v>1097940052.3477404</v>
      </c>
      <c r="N49" s="5">
        <f t="shared" si="6"/>
        <v>10204.995234182416</v>
      </c>
      <c r="O49" s="5">
        <v>439465</v>
      </c>
      <c r="P49" s="19">
        <f t="shared" si="7"/>
        <v>4484738230.5899754</v>
      </c>
      <c r="Q49" s="5">
        <f t="shared" si="8"/>
        <v>1900</v>
      </c>
      <c r="R49" s="5">
        <v>439465</v>
      </c>
      <c r="S49" s="59">
        <f t="shared" si="9"/>
        <v>834983500</v>
      </c>
    </row>
    <row r="50" spans="1:21">
      <c r="A50" s="39">
        <v>49</v>
      </c>
      <c r="B50" s="4" t="s">
        <v>57</v>
      </c>
      <c r="C50" s="5">
        <v>1</v>
      </c>
      <c r="D50" s="4" t="s">
        <v>38</v>
      </c>
      <c r="E50" s="21">
        <v>19000</v>
      </c>
      <c r="F50" s="51">
        <f t="shared" si="1"/>
        <v>1710</v>
      </c>
      <c r="G50" s="30">
        <f t="shared" si="2"/>
        <v>20710</v>
      </c>
      <c r="H50" s="40">
        <f t="shared" si="3"/>
        <v>4750</v>
      </c>
      <c r="I50" s="5">
        <v>289161</v>
      </c>
      <c r="J50" s="41">
        <f t="shared" si="10"/>
        <v>1373514750</v>
      </c>
      <c r="K50" s="5">
        <f t="shared" si="4"/>
        <v>3855.0047658175845</v>
      </c>
      <c r="L50" s="5">
        <v>284809</v>
      </c>
      <c r="M50" s="55">
        <f t="shared" si="5"/>
        <v>1097940052.3477404</v>
      </c>
      <c r="N50" s="5">
        <f t="shared" si="6"/>
        <v>10204.995234182416</v>
      </c>
      <c r="O50" s="5">
        <v>439465</v>
      </c>
      <c r="P50" s="19">
        <f t="shared" si="7"/>
        <v>4484738230.5899754</v>
      </c>
      <c r="Q50" s="5">
        <f t="shared" si="8"/>
        <v>1900</v>
      </c>
      <c r="R50" s="5">
        <v>439465</v>
      </c>
      <c r="S50" s="59">
        <f t="shared" si="9"/>
        <v>834983500</v>
      </c>
    </row>
    <row r="51" spans="1:21">
      <c r="A51" s="39">
        <v>50</v>
      </c>
      <c r="B51" s="4" t="s">
        <v>58</v>
      </c>
      <c r="C51" s="5">
        <v>1</v>
      </c>
      <c r="D51" s="4" t="s">
        <v>38</v>
      </c>
      <c r="E51" s="21">
        <v>28350</v>
      </c>
      <c r="F51" s="51">
        <f t="shared" si="1"/>
        <v>2551.5</v>
      </c>
      <c r="G51" s="30">
        <f t="shared" si="2"/>
        <v>30901.5</v>
      </c>
      <c r="H51" s="40">
        <f t="shared" si="3"/>
        <v>7087.5</v>
      </c>
      <c r="I51" s="5">
        <v>289161</v>
      </c>
      <c r="J51" s="41">
        <f t="shared" si="10"/>
        <v>2049428587.5</v>
      </c>
      <c r="K51" s="5">
        <f t="shared" si="4"/>
        <v>5752.0729005751846</v>
      </c>
      <c r="L51" s="5">
        <v>284809</v>
      </c>
      <c r="M51" s="55">
        <f t="shared" si="5"/>
        <v>1638242130.7399178</v>
      </c>
      <c r="N51" s="5">
        <f t="shared" si="6"/>
        <v>15226.927099424815</v>
      </c>
      <c r="O51" s="5">
        <v>439465</v>
      </c>
      <c r="P51" s="19">
        <f t="shared" si="7"/>
        <v>6691701517.7487259</v>
      </c>
      <c r="Q51" s="5">
        <f t="shared" si="8"/>
        <v>2835</v>
      </c>
      <c r="R51" s="5">
        <v>439465</v>
      </c>
      <c r="S51" s="59">
        <f t="shared" si="9"/>
        <v>1245883275</v>
      </c>
    </row>
    <row r="52" spans="1:21">
      <c r="A52" s="39">
        <v>51</v>
      </c>
      <c r="B52" s="4" t="s">
        <v>59</v>
      </c>
      <c r="C52" s="5">
        <v>1</v>
      </c>
      <c r="D52" s="4" t="s">
        <v>38</v>
      </c>
      <c r="E52" s="21">
        <v>28350</v>
      </c>
      <c r="F52" s="51">
        <f t="shared" si="1"/>
        <v>2551.5</v>
      </c>
      <c r="G52" s="30">
        <f t="shared" si="2"/>
        <v>30901.5</v>
      </c>
      <c r="H52" s="40">
        <f t="shared" si="3"/>
        <v>7087.5</v>
      </c>
      <c r="I52" s="5">
        <v>289161</v>
      </c>
      <c r="J52" s="41">
        <f t="shared" si="10"/>
        <v>2049428587.5</v>
      </c>
      <c r="K52" s="5">
        <f t="shared" si="4"/>
        <v>5752.0729005751846</v>
      </c>
      <c r="L52" s="5">
        <v>284809</v>
      </c>
      <c r="M52" s="55">
        <f t="shared" si="5"/>
        <v>1638242130.7399178</v>
      </c>
      <c r="N52" s="5">
        <f t="shared" si="6"/>
        <v>15226.927099424815</v>
      </c>
      <c r="O52" s="5">
        <v>439465</v>
      </c>
      <c r="P52" s="19">
        <f t="shared" si="7"/>
        <v>6691701517.7487259</v>
      </c>
      <c r="Q52" s="5">
        <f t="shared" si="8"/>
        <v>2835</v>
      </c>
      <c r="R52" s="5">
        <v>439465</v>
      </c>
      <c r="S52" s="59">
        <f t="shared" si="9"/>
        <v>1245883275</v>
      </c>
    </row>
    <row r="53" spans="1:21">
      <c r="A53" s="39">
        <v>52</v>
      </c>
      <c r="B53" s="4" t="s">
        <v>60</v>
      </c>
      <c r="C53" s="5">
        <v>1</v>
      </c>
      <c r="D53" s="4" t="s">
        <v>38</v>
      </c>
      <c r="E53" s="21">
        <v>2000</v>
      </c>
      <c r="F53" s="51">
        <f t="shared" si="1"/>
        <v>180</v>
      </c>
      <c r="G53" s="30">
        <f t="shared" si="2"/>
        <v>2180</v>
      </c>
      <c r="H53" s="40">
        <f t="shared" si="3"/>
        <v>500</v>
      </c>
      <c r="I53" s="5">
        <v>289161</v>
      </c>
      <c r="J53" s="41">
        <f t="shared" si="10"/>
        <v>144580500</v>
      </c>
      <c r="K53" s="5">
        <f t="shared" si="4"/>
        <v>405.78997534921939</v>
      </c>
      <c r="L53" s="5">
        <v>284809</v>
      </c>
      <c r="M53" s="55">
        <f t="shared" si="5"/>
        <v>115572637.08923583</v>
      </c>
      <c r="N53" s="5">
        <f t="shared" si="6"/>
        <v>1074.2100246507807</v>
      </c>
      <c r="O53" s="5">
        <v>439465</v>
      </c>
      <c r="P53" s="19">
        <f t="shared" si="7"/>
        <v>472077708.48315537</v>
      </c>
      <c r="Q53" s="5">
        <f t="shared" si="8"/>
        <v>200</v>
      </c>
      <c r="R53" s="5">
        <v>439465</v>
      </c>
      <c r="S53" s="59">
        <f t="shared" si="9"/>
        <v>87893000</v>
      </c>
    </row>
    <row r="54" spans="1:21">
      <c r="A54" s="39">
        <v>53</v>
      </c>
      <c r="B54" s="4" t="s">
        <v>61</v>
      </c>
      <c r="C54" s="5">
        <v>1</v>
      </c>
      <c r="D54" s="4" t="s">
        <v>38</v>
      </c>
      <c r="E54" s="21">
        <v>2000</v>
      </c>
      <c r="F54" s="51">
        <f t="shared" si="1"/>
        <v>180</v>
      </c>
      <c r="G54" s="30">
        <f t="shared" si="2"/>
        <v>2180</v>
      </c>
      <c r="H54" s="40">
        <f t="shared" si="3"/>
        <v>500</v>
      </c>
      <c r="I54" s="5">
        <v>289161</v>
      </c>
      <c r="J54" s="41">
        <f t="shared" si="10"/>
        <v>144580500</v>
      </c>
      <c r="K54" s="5">
        <f t="shared" si="4"/>
        <v>405.78997534921939</v>
      </c>
      <c r="L54" s="5">
        <v>284809</v>
      </c>
      <c r="M54" s="55">
        <f t="shared" si="5"/>
        <v>115572637.08923583</v>
      </c>
      <c r="N54" s="5">
        <f t="shared" si="6"/>
        <v>1074.2100246507807</v>
      </c>
      <c r="O54" s="5">
        <v>439465</v>
      </c>
      <c r="P54" s="19">
        <f t="shared" si="7"/>
        <v>472077708.48315537</v>
      </c>
      <c r="Q54" s="5">
        <f t="shared" si="8"/>
        <v>200</v>
      </c>
      <c r="R54" s="5">
        <v>439465</v>
      </c>
      <c r="S54" s="59">
        <f t="shared" si="9"/>
        <v>87893000</v>
      </c>
    </row>
    <row r="55" spans="1:21">
      <c r="A55" s="39">
        <v>54</v>
      </c>
      <c r="B55" s="4" t="s">
        <v>62</v>
      </c>
      <c r="C55" s="5">
        <v>1</v>
      </c>
      <c r="D55" s="4" t="s">
        <v>38</v>
      </c>
      <c r="E55" s="21">
        <v>13700</v>
      </c>
      <c r="F55" s="51">
        <f t="shared" si="1"/>
        <v>1233</v>
      </c>
      <c r="G55" s="30">
        <f t="shared" si="2"/>
        <v>14933</v>
      </c>
      <c r="H55" s="40">
        <f t="shared" si="3"/>
        <v>3425</v>
      </c>
      <c r="I55" s="5">
        <v>289161</v>
      </c>
      <c r="J55" s="41">
        <f t="shared" si="10"/>
        <v>990376425</v>
      </c>
      <c r="K55" s="5">
        <f t="shared" si="4"/>
        <v>2779.6613311421529</v>
      </c>
      <c r="L55" s="5">
        <v>284809</v>
      </c>
      <c r="M55" s="55">
        <f t="shared" si="5"/>
        <v>791672564.06126547</v>
      </c>
      <c r="N55" s="5">
        <f t="shared" si="6"/>
        <v>7358.3386688578466</v>
      </c>
      <c r="O55" s="5">
        <v>439465</v>
      </c>
      <c r="P55" s="19">
        <f t="shared" si="7"/>
        <v>3233732303.1096134</v>
      </c>
      <c r="Q55" s="5">
        <f t="shared" si="8"/>
        <v>1370</v>
      </c>
      <c r="R55" s="5">
        <v>439465</v>
      </c>
      <c r="S55" s="59">
        <f t="shared" si="9"/>
        <v>602067050</v>
      </c>
    </row>
    <row r="56" spans="1:21">
      <c r="A56" s="39">
        <v>55</v>
      </c>
      <c r="B56" s="4" t="s">
        <v>63</v>
      </c>
      <c r="C56" s="5">
        <v>1</v>
      </c>
      <c r="D56" s="4" t="s">
        <v>38</v>
      </c>
      <c r="E56" s="21">
        <v>13700</v>
      </c>
      <c r="F56" s="51">
        <f t="shared" si="1"/>
        <v>1233</v>
      </c>
      <c r="G56" s="30">
        <f t="shared" si="2"/>
        <v>14933</v>
      </c>
      <c r="H56" s="40">
        <f t="shared" si="3"/>
        <v>3425</v>
      </c>
      <c r="I56" s="5">
        <v>289161</v>
      </c>
      <c r="J56" s="41">
        <f t="shared" si="10"/>
        <v>990376425</v>
      </c>
      <c r="K56" s="5">
        <f t="shared" si="4"/>
        <v>2779.6613311421529</v>
      </c>
      <c r="L56" s="5">
        <v>284809</v>
      </c>
      <c r="M56" s="55">
        <f t="shared" si="5"/>
        <v>791672564.06126547</v>
      </c>
      <c r="N56" s="5">
        <f t="shared" si="6"/>
        <v>7358.3386688578466</v>
      </c>
      <c r="O56" s="5">
        <v>439465</v>
      </c>
      <c r="P56" s="19">
        <f t="shared" si="7"/>
        <v>3233732303.1096134</v>
      </c>
      <c r="Q56" s="5">
        <f t="shared" si="8"/>
        <v>1370</v>
      </c>
      <c r="R56" s="5">
        <v>439465</v>
      </c>
      <c r="S56" s="59">
        <f t="shared" si="9"/>
        <v>602067050</v>
      </c>
    </row>
    <row r="57" spans="1:21">
      <c r="A57" s="39">
        <v>56</v>
      </c>
      <c r="B57" s="4" t="s">
        <v>64</v>
      </c>
      <c r="C57" s="5">
        <v>1</v>
      </c>
      <c r="D57" s="4" t="s">
        <v>38</v>
      </c>
      <c r="E57" s="21">
        <v>13700</v>
      </c>
      <c r="F57" s="51">
        <f t="shared" si="1"/>
        <v>1233</v>
      </c>
      <c r="G57" s="30">
        <f t="shared" si="2"/>
        <v>14933</v>
      </c>
      <c r="H57" s="40">
        <f t="shared" si="3"/>
        <v>3425</v>
      </c>
      <c r="I57" s="5">
        <v>289161</v>
      </c>
      <c r="J57" s="41">
        <f t="shared" si="10"/>
        <v>990376425</v>
      </c>
      <c r="K57" s="5">
        <f t="shared" si="4"/>
        <v>2779.6613311421529</v>
      </c>
      <c r="L57" s="5">
        <v>284809</v>
      </c>
      <c r="M57" s="55">
        <f t="shared" si="5"/>
        <v>791672564.06126547</v>
      </c>
      <c r="N57" s="5">
        <f t="shared" si="6"/>
        <v>7358.3386688578466</v>
      </c>
      <c r="O57" s="5">
        <v>439465</v>
      </c>
      <c r="P57" s="19">
        <f t="shared" si="7"/>
        <v>3233732303.1096134</v>
      </c>
      <c r="Q57" s="5">
        <f t="shared" si="8"/>
        <v>1370</v>
      </c>
      <c r="R57" s="5">
        <v>439465</v>
      </c>
      <c r="S57" s="59">
        <f t="shared" si="9"/>
        <v>602067050</v>
      </c>
    </row>
    <row r="58" spans="1:21">
      <c r="A58" s="39">
        <v>57</v>
      </c>
      <c r="B58" s="4" t="s">
        <v>65</v>
      </c>
      <c r="C58" s="5">
        <v>1</v>
      </c>
      <c r="D58" s="4" t="s">
        <v>38</v>
      </c>
      <c r="E58" s="21">
        <v>630</v>
      </c>
      <c r="F58" s="51">
        <f t="shared" si="1"/>
        <v>56.699999999999996</v>
      </c>
      <c r="G58" s="30">
        <f t="shared" si="2"/>
        <v>686.7</v>
      </c>
      <c r="H58" s="40">
        <f t="shared" si="3"/>
        <v>157.5</v>
      </c>
      <c r="I58" s="5">
        <v>289161</v>
      </c>
      <c r="J58" s="41">
        <f t="shared" si="10"/>
        <v>45542857.5</v>
      </c>
      <c r="K58" s="5">
        <f t="shared" si="4"/>
        <v>127.82384223500411</v>
      </c>
      <c r="L58" s="5">
        <v>284809</v>
      </c>
      <c r="M58" s="55">
        <f t="shared" si="5"/>
        <v>36405380.683109283</v>
      </c>
      <c r="N58" s="5">
        <f t="shared" si="6"/>
        <v>338.37615776499592</v>
      </c>
      <c r="O58" s="5">
        <v>439465</v>
      </c>
      <c r="P58" s="19">
        <f t="shared" si="7"/>
        <v>148704478.17219394</v>
      </c>
      <c r="Q58" s="5">
        <f t="shared" si="8"/>
        <v>63</v>
      </c>
      <c r="R58" s="5">
        <v>439465</v>
      </c>
      <c r="S58" s="59">
        <f t="shared" si="9"/>
        <v>27686295</v>
      </c>
    </row>
    <row r="59" spans="1:21">
      <c r="A59" s="39">
        <v>58</v>
      </c>
      <c r="B59" s="4" t="s">
        <v>66</v>
      </c>
      <c r="C59" s="5">
        <v>1</v>
      </c>
      <c r="D59" s="4" t="s">
        <v>38</v>
      </c>
      <c r="E59" s="21">
        <v>7900</v>
      </c>
      <c r="F59" s="51">
        <f t="shared" si="1"/>
        <v>711</v>
      </c>
      <c r="G59" s="30">
        <f t="shared" si="2"/>
        <v>8611</v>
      </c>
      <c r="H59" s="40">
        <f t="shared" si="3"/>
        <v>1975</v>
      </c>
      <c r="I59" s="5">
        <v>289161</v>
      </c>
      <c r="J59" s="41">
        <f t="shared" si="10"/>
        <v>571092975</v>
      </c>
      <c r="K59" s="5">
        <f t="shared" si="4"/>
        <v>1602.8704026294167</v>
      </c>
      <c r="L59" s="5">
        <v>284809</v>
      </c>
      <c r="M59" s="55">
        <f t="shared" si="5"/>
        <v>456511916.50248152</v>
      </c>
      <c r="N59" s="5">
        <f t="shared" si="6"/>
        <v>4243.1295973705837</v>
      </c>
      <c r="O59" s="5">
        <v>439465</v>
      </c>
      <c r="P59" s="19">
        <f t="shared" si="7"/>
        <v>1864706948.5084636</v>
      </c>
      <c r="Q59" s="5">
        <f t="shared" si="8"/>
        <v>790</v>
      </c>
      <c r="R59" s="5">
        <v>439465</v>
      </c>
      <c r="S59" s="59">
        <f t="shared" si="9"/>
        <v>347177350</v>
      </c>
    </row>
    <row r="60" spans="1:21">
      <c r="A60" s="39">
        <v>59</v>
      </c>
      <c r="B60" s="4" t="s">
        <v>67</v>
      </c>
      <c r="C60" s="5">
        <v>1</v>
      </c>
      <c r="D60" s="4" t="s">
        <v>38</v>
      </c>
      <c r="E60" s="21">
        <v>7900</v>
      </c>
      <c r="F60" s="51">
        <f t="shared" si="1"/>
        <v>711</v>
      </c>
      <c r="G60" s="30">
        <f t="shared" si="2"/>
        <v>8611</v>
      </c>
      <c r="H60" s="40">
        <f t="shared" si="3"/>
        <v>1975</v>
      </c>
      <c r="I60" s="5">
        <v>289161</v>
      </c>
      <c r="J60" s="41">
        <f t="shared" si="10"/>
        <v>571092975</v>
      </c>
      <c r="K60" s="5">
        <f t="shared" si="4"/>
        <v>1602.8704026294167</v>
      </c>
      <c r="L60" s="5">
        <v>284809</v>
      </c>
      <c r="M60" s="55">
        <f t="shared" si="5"/>
        <v>456511916.50248152</v>
      </c>
      <c r="N60" s="5">
        <f t="shared" si="6"/>
        <v>4243.1295973705837</v>
      </c>
      <c r="O60" s="5">
        <v>439465</v>
      </c>
      <c r="P60" s="19">
        <f t="shared" si="7"/>
        <v>1864706948.5084636</v>
      </c>
      <c r="Q60" s="5">
        <f t="shared" si="8"/>
        <v>790</v>
      </c>
      <c r="R60" s="5">
        <v>439465</v>
      </c>
      <c r="S60" s="59">
        <f t="shared" si="9"/>
        <v>347177350</v>
      </c>
    </row>
    <row r="61" spans="1:21">
      <c r="A61" s="39">
        <v>60</v>
      </c>
      <c r="B61" s="4" t="s">
        <v>68</v>
      </c>
      <c r="C61" s="5">
        <v>1</v>
      </c>
      <c r="D61" s="4" t="s">
        <v>38</v>
      </c>
      <c r="E61" s="21">
        <v>2000</v>
      </c>
      <c r="F61" s="51">
        <f t="shared" si="1"/>
        <v>180</v>
      </c>
      <c r="G61" s="30">
        <f t="shared" si="2"/>
        <v>2180</v>
      </c>
      <c r="H61" s="40">
        <f t="shared" si="3"/>
        <v>500</v>
      </c>
      <c r="I61" s="5">
        <v>289161</v>
      </c>
      <c r="J61" s="41">
        <f t="shared" si="10"/>
        <v>144580500</v>
      </c>
      <c r="K61" s="5">
        <f t="shared" si="4"/>
        <v>405.78997534921939</v>
      </c>
      <c r="L61" s="5">
        <v>284809</v>
      </c>
      <c r="M61" s="55">
        <f t="shared" si="5"/>
        <v>115572637.08923583</v>
      </c>
      <c r="N61" s="5">
        <f t="shared" si="6"/>
        <v>1074.2100246507807</v>
      </c>
      <c r="O61" s="5">
        <v>439465</v>
      </c>
      <c r="P61" s="19">
        <f t="shared" si="7"/>
        <v>472077708.48315537</v>
      </c>
      <c r="Q61" s="5">
        <f t="shared" si="8"/>
        <v>200</v>
      </c>
      <c r="R61" s="5">
        <v>439465</v>
      </c>
      <c r="S61" s="59">
        <f t="shared" si="9"/>
        <v>87893000</v>
      </c>
      <c r="T61" s="17">
        <f>SUM(N42:N61)</f>
        <v>105976.18998192275</v>
      </c>
      <c r="U61" s="18" t="s">
        <v>75</v>
      </c>
    </row>
    <row r="62" spans="1:21" s="12" customFormat="1">
      <c r="A62" s="64" t="s">
        <v>46</v>
      </c>
      <c r="B62" s="64"/>
      <c r="C62" s="64"/>
      <c r="D62" s="64"/>
      <c r="E62" s="32">
        <f>SUM(E2:E61)</f>
        <v>284450</v>
      </c>
      <c r="F62" s="32">
        <f>SUM(F2:F61)</f>
        <v>25600.500000000004</v>
      </c>
      <c r="G62" s="32">
        <f>SUM(G2:G61)</f>
        <v>310050.50000000006</v>
      </c>
      <c r="H62" s="32">
        <f>SUM(H2:H61)</f>
        <v>71112.5</v>
      </c>
      <c r="I62" s="32">
        <v>0</v>
      </c>
      <c r="J62" s="32">
        <f>SUM(J2:J61)</f>
        <v>20562961612.5</v>
      </c>
      <c r="K62" s="32">
        <f>SUM(K2:K61)</f>
        <v>57713.479244042719</v>
      </c>
      <c r="L62" s="32">
        <v>0</v>
      </c>
      <c r="M62" s="32">
        <f>SUM(M2:M61)</f>
        <v>16437318310.016567</v>
      </c>
      <c r="N62" s="32">
        <f>SUM(N2:N61)</f>
        <v>152779.52075595723</v>
      </c>
      <c r="O62" s="32">
        <v>0</v>
      </c>
      <c r="P62" s="32">
        <f>SUM(P2:P61)</f>
        <v>67141252089.016739</v>
      </c>
      <c r="Q62" s="32">
        <f>SUM(Q2:Q61)</f>
        <v>28445</v>
      </c>
      <c r="R62" s="32">
        <v>0</v>
      </c>
      <c r="S62" s="32">
        <f>SUM(S2:S61)</f>
        <v>12500581925</v>
      </c>
      <c r="T62" s="11"/>
    </row>
    <row r="63" spans="1:21" s="12" customFormat="1">
      <c r="A63" s="70" t="s">
        <v>76</v>
      </c>
      <c r="B63" s="70"/>
      <c r="C63" s="70"/>
      <c r="D63" s="70"/>
      <c r="E63" s="42">
        <v>4800</v>
      </c>
      <c r="F63" s="42">
        <f>E63*9/100</f>
        <v>432</v>
      </c>
      <c r="G63" s="42">
        <f>E63+F63</f>
        <v>5232</v>
      </c>
      <c r="H63" s="43">
        <f>E63*0.25</f>
        <v>1200</v>
      </c>
      <c r="I63" s="44">
        <v>289161</v>
      </c>
      <c r="J63" s="33">
        <f>H63*I63</f>
        <v>346993200</v>
      </c>
      <c r="K63" s="33">
        <f>E63*$K$67</f>
        <v>973.89594083812653</v>
      </c>
      <c r="L63" s="33">
        <v>284809</v>
      </c>
      <c r="M63" s="33">
        <f>L63*K63</f>
        <v>277374329.014166</v>
      </c>
      <c r="N63" s="33">
        <f>G63-H63-K63-Q63</f>
        <v>2578.1040591618735</v>
      </c>
      <c r="O63" s="33">
        <v>439465</v>
      </c>
      <c r="P63" s="33">
        <f>N63*O63</f>
        <v>1132986500.3595726</v>
      </c>
      <c r="Q63" s="33">
        <f>E63*0.1</f>
        <v>480</v>
      </c>
      <c r="R63" s="33">
        <v>439465</v>
      </c>
      <c r="S63" s="33">
        <f>Q63*R63</f>
        <v>210943200</v>
      </c>
      <c r="T63" s="11"/>
    </row>
    <row r="64" spans="1:21" s="12" customFormat="1">
      <c r="A64" s="70" t="s">
        <v>81</v>
      </c>
      <c r="B64" s="70"/>
      <c r="C64" s="70"/>
      <c r="D64" s="70"/>
      <c r="E64" s="42">
        <v>15000</v>
      </c>
      <c r="F64" s="42">
        <f>E64*9/100</f>
        <v>1350</v>
      </c>
      <c r="G64" s="42">
        <f>E64+F64</f>
        <v>16350</v>
      </c>
      <c r="H64" s="43">
        <v>0</v>
      </c>
      <c r="I64" s="44">
        <v>0</v>
      </c>
      <c r="J64" s="33">
        <v>0</v>
      </c>
      <c r="K64" s="33">
        <f>E64*$K$67</f>
        <v>3043.4248151191455</v>
      </c>
      <c r="L64" s="33">
        <v>284809</v>
      </c>
      <c r="M64" s="33">
        <f>L64*K64</f>
        <v>866794778.16926873</v>
      </c>
      <c r="N64" s="33">
        <f>G64-H64-K64-Q64</f>
        <v>11806.575184880854</v>
      </c>
      <c r="O64" s="33">
        <v>439465</v>
      </c>
      <c r="P64" s="33">
        <f>N64*O64</f>
        <v>5188576563.6236649</v>
      </c>
      <c r="Q64" s="33">
        <f>E64*0.1</f>
        <v>1500</v>
      </c>
      <c r="R64" s="33">
        <v>439465</v>
      </c>
      <c r="S64" s="33">
        <f>Q64*R64</f>
        <v>659197500</v>
      </c>
      <c r="T64" s="11"/>
    </row>
    <row r="65" spans="1:24">
      <c r="A65" s="15"/>
      <c r="B65" s="16"/>
      <c r="C65" s="16"/>
      <c r="D65" s="16"/>
      <c r="E65" s="49">
        <f>E62+E63+E64</f>
        <v>304250</v>
      </c>
      <c r="F65" s="45">
        <f>F62+F63+F64</f>
        <v>27382.500000000004</v>
      </c>
      <c r="G65" s="26">
        <f>G62+G63+G64</f>
        <v>331632.50000000006</v>
      </c>
      <c r="H65" s="46">
        <f>H62+H63+H64</f>
        <v>72312.5</v>
      </c>
      <c r="I65" s="6"/>
      <c r="J65" s="53">
        <f>J62+J63+J64</f>
        <v>20909954812.5</v>
      </c>
      <c r="K65" s="48">
        <f>K62+K63+K64</f>
        <v>61730.799999999988</v>
      </c>
      <c r="L65" s="14"/>
      <c r="M65" s="56">
        <f>M62+M63+M64</f>
        <v>17581487417.200001</v>
      </c>
      <c r="N65" s="25">
        <f>N62+N63+N64</f>
        <v>167164.19999999995</v>
      </c>
      <c r="O65" s="26"/>
      <c r="P65" s="13">
        <f>P62+P63+P64</f>
        <v>73462815152.999969</v>
      </c>
      <c r="Q65" s="47">
        <f>Q62+Q63+Q64</f>
        <v>30425</v>
      </c>
      <c r="R65" s="14"/>
      <c r="S65" s="60">
        <f>S62+S63+S64</f>
        <v>13370722625</v>
      </c>
      <c r="T65" s="10"/>
    </row>
    <row r="66" spans="1:24">
      <c r="A66" s="16"/>
      <c r="B66" s="16"/>
      <c r="C66" s="16"/>
      <c r="D66" s="16"/>
      <c r="E66" s="22"/>
      <c r="F66" s="22"/>
      <c r="G66" s="22"/>
      <c r="H66" s="3"/>
      <c r="I66" s="6"/>
      <c r="J66" s="14"/>
      <c r="K66" s="26">
        <v>61730.8</v>
      </c>
      <c r="L66" s="14"/>
      <c r="M66" s="14"/>
      <c r="N66" s="14"/>
      <c r="O66" s="14"/>
      <c r="P66" s="14"/>
      <c r="Q66" s="8"/>
      <c r="R66" s="8"/>
      <c r="S66" s="8"/>
      <c r="T66" s="10"/>
    </row>
    <row r="67" spans="1:24">
      <c r="A67" s="15"/>
      <c r="B67" s="16"/>
      <c r="C67" s="16"/>
      <c r="D67" s="16"/>
      <c r="E67" s="22"/>
      <c r="F67" s="22"/>
      <c r="G67" s="22"/>
      <c r="H67" s="26"/>
      <c r="I67" s="6"/>
      <c r="J67" s="14"/>
      <c r="K67" s="29">
        <f>K66/E65</f>
        <v>0.2028949876746097</v>
      </c>
      <c r="L67" s="14"/>
      <c r="M67" s="14"/>
      <c r="N67" s="14"/>
      <c r="O67" s="14"/>
      <c r="P67" s="14"/>
      <c r="Q67" s="8"/>
      <c r="R67" s="8"/>
      <c r="S67" s="8"/>
      <c r="T67" s="10"/>
    </row>
    <row r="68" spans="1:24">
      <c r="A68" s="71" t="s">
        <v>83</v>
      </c>
      <c r="B68" s="71"/>
      <c r="C68" s="71"/>
      <c r="D68" s="71"/>
      <c r="E68" s="21">
        <f>E65</f>
        <v>304250</v>
      </c>
      <c r="F68" s="74">
        <v>114977045878.62384</v>
      </c>
      <c r="G68" s="74"/>
      <c r="H68" s="82"/>
      <c r="I68" s="83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</row>
    <row r="69" spans="1:24">
      <c r="A69" s="72" t="s">
        <v>79</v>
      </c>
      <c r="B69" s="72"/>
      <c r="C69" s="72"/>
      <c r="D69" s="72"/>
      <c r="E69" s="51">
        <f>F65</f>
        <v>27382.500000000004</v>
      </c>
      <c r="F69" s="75">
        <v>10347934129.076145</v>
      </c>
      <c r="G69" s="75"/>
      <c r="H69" s="82"/>
      <c r="I69" s="83"/>
    </row>
    <row r="70" spans="1:24">
      <c r="A70" s="65" t="s">
        <v>47</v>
      </c>
      <c r="B70" s="65"/>
      <c r="C70" s="65"/>
      <c r="D70" s="65"/>
      <c r="E70" s="24">
        <f>-(E62+E63)*0.25</f>
        <v>-72312.5</v>
      </c>
      <c r="F70" s="76">
        <f>-J65</f>
        <v>-20909954812.5</v>
      </c>
      <c r="G70" s="76"/>
      <c r="H70" s="27"/>
      <c r="I70" s="8"/>
      <c r="N70" s="8"/>
      <c r="O70" s="8"/>
      <c r="P70" s="8"/>
      <c r="Q70" s="8"/>
      <c r="R70" s="8"/>
      <c r="S70" s="8"/>
    </row>
    <row r="71" spans="1:24">
      <c r="A71" s="73" t="s">
        <v>84</v>
      </c>
      <c r="B71" s="73"/>
      <c r="C71" s="73"/>
      <c r="D71" s="73"/>
      <c r="E71" s="52">
        <f>-K65</f>
        <v>-61730.799999999988</v>
      </c>
      <c r="F71" s="77">
        <f>-M65</f>
        <v>-17581487417.200001</v>
      </c>
      <c r="G71" s="77"/>
    </row>
    <row r="72" spans="1:24">
      <c r="A72" s="66" t="s">
        <v>85</v>
      </c>
      <c r="B72" s="66"/>
      <c r="C72" s="66"/>
      <c r="D72" s="66"/>
      <c r="E72" s="20">
        <f>-N65</f>
        <v>-167164.19999999995</v>
      </c>
      <c r="F72" s="78">
        <f>-P65</f>
        <v>-73462815152.999969</v>
      </c>
      <c r="G72" s="78"/>
      <c r="H72" s="27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24" ht="15.75" thickBot="1">
      <c r="A73" s="67" t="s">
        <v>48</v>
      </c>
      <c r="B73" s="68"/>
      <c r="C73" s="68"/>
      <c r="D73" s="69"/>
      <c r="E73" s="50">
        <f>-Q65</f>
        <v>-30425</v>
      </c>
      <c r="F73" s="79">
        <f>-S65</f>
        <v>-13370722625</v>
      </c>
      <c r="G73" s="80"/>
      <c r="H73" s="27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24">
      <c r="E74" s="23">
        <f>SUM(E68:E73)</f>
        <v>5.8207660913467407E-11</v>
      </c>
      <c r="F74" s="81">
        <f>SUM(F68:G73)</f>
        <v>1.52587890625E-5</v>
      </c>
      <c r="G74" s="81"/>
    </row>
  </sheetData>
  <autoFilter ref="A1:X73" xr:uid="{43F15C8C-0F12-40FD-80D2-A9114548B4A1}"/>
  <mergeCells count="18">
    <mergeCell ref="F73:G73"/>
    <mergeCell ref="F74:G74"/>
    <mergeCell ref="H68:I68"/>
    <mergeCell ref="H69:I69"/>
    <mergeCell ref="F68:G68"/>
    <mergeCell ref="F69:G69"/>
    <mergeCell ref="F70:G70"/>
    <mergeCell ref="F71:G71"/>
    <mergeCell ref="F72:G72"/>
    <mergeCell ref="A62:D62"/>
    <mergeCell ref="A70:D70"/>
    <mergeCell ref="A72:D72"/>
    <mergeCell ref="A73:D73"/>
    <mergeCell ref="A64:D64"/>
    <mergeCell ref="A68:D68"/>
    <mergeCell ref="A63:D63"/>
    <mergeCell ref="A69:D69"/>
    <mergeCell ref="A71:D71"/>
  </mergeCells>
  <pageMargins left="0.7" right="0.7" top="0.75" bottom="0.75" header="0.3" footer="0.3"/>
  <pageSetup orientation="portrait" r:id="rId1"/>
  <ignoredErrors>
    <ignoredError sqref="H6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 Adish</vt:lpstr>
      <vt:lpstr>'To Adish'!Print_Area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 Mohammadnejad</dc:creator>
  <cp:lastModifiedBy>Imaghian AmirAbbas</cp:lastModifiedBy>
  <cp:lastPrinted>2023-01-02T11:03:35Z</cp:lastPrinted>
  <dcterms:created xsi:type="dcterms:W3CDTF">2022-12-12T08:36:07Z</dcterms:created>
  <dcterms:modified xsi:type="dcterms:W3CDTF">2023-03-12T20:10:47Z</dcterms:modified>
</cp:coreProperties>
</file>